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420" windowWidth="6450" windowHeight="5700" tabRatio="623" activeTab="8"/>
  </bookViews>
  <sheets>
    <sheet name="главная" sheetId="1" r:id="rId1"/>
    <sheet name="стр. 1" sheetId="2" r:id="rId2"/>
    <sheet name="стр. 2" sheetId="3" r:id="rId3"/>
    <sheet name="стр.3" sheetId="4" r:id="rId4"/>
    <sheet name="стр. 4" sheetId="5" r:id="rId5"/>
    <sheet name="стр. 5" sheetId="6" r:id="rId6"/>
    <sheet name="стр. 6" sheetId="7" r:id="rId7"/>
    <sheet name="стр.7" sheetId="8" r:id="rId8"/>
    <sheet name="стр. 8" sheetId="9" r:id="rId9"/>
    <sheet name="стр. 9" sheetId="10" r:id="rId10"/>
    <sheet name="стр10" sheetId="11" r:id="rId11"/>
  </sheets>
  <definedNames>
    <definedName name="_xlnm.Print_Area" localSheetId="0">'главная'!$A$1:$H$60</definedName>
  </definedNames>
  <calcPr fullCalcOnLoad="1" refMode="R1C1"/>
</workbook>
</file>

<file path=xl/sharedStrings.xml><?xml version="1.0" encoding="utf-8"?>
<sst xmlns="http://schemas.openxmlformats.org/spreadsheetml/2006/main" count="1810" uniqueCount="898">
  <si>
    <t xml:space="preserve">Дюбельная продукция  </t>
  </si>
  <si>
    <t>Дюбель-гвоздь …………………...……………………………………………...…………………………..……..</t>
  </si>
  <si>
    <t>Дюбель для крепления теплоизоляции …...……………………………….…………………..………</t>
  </si>
  <si>
    <t>Дюбель-гвоздь нейлон ……….…………………………………………………………………………….</t>
  </si>
  <si>
    <t>Дюбель дрива …….………...…………………………………………………………………………….</t>
  </si>
  <si>
    <t>Дюбель бабочка ……...…………...………………………………………………………………………..</t>
  </si>
  <si>
    <t>Металл. дюбель для газобетона  ……...………………………………………………………………….</t>
  </si>
  <si>
    <t>Дюбель рамный (фасадный) нейлоновый……………………………………………………………..</t>
  </si>
  <si>
    <t>Анкерный крепеж</t>
  </si>
  <si>
    <t>Анкерный болт ………………………………………………………………………………………….…</t>
  </si>
  <si>
    <t>Анкерный болт с гайкой……………………………………………………………………………………..</t>
  </si>
  <si>
    <t>Клиновой анкер………………………………………………………………………………………………..</t>
  </si>
  <si>
    <t>Забивной анкер………………………………………………………………………………………………</t>
  </si>
  <si>
    <t>Анкер-клин…………………………………………………………………………………………………….</t>
  </si>
  <si>
    <t>Саморезы для крепления сэндвич-панелей………………………………...…………………………….</t>
  </si>
  <si>
    <t xml:space="preserve">Саморезы </t>
  </si>
  <si>
    <t>Гипсокартон-металл…………………………………………………………………………………………..</t>
  </si>
  <si>
    <t>Гипсокартон-дерево…………………………………………………………………………………………..</t>
  </si>
  <si>
    <t>Металл-металл…………………………………………………………………………………………………</t>
  </si>
  <si>
    <t>Шурупы по бетону………………………………………………………………………………………………..</t>
  </si>
  <si>
    <t>Артикул</t>
  </si>
  <si>
    <t>Размер,     мм</t>
  </si>
  <si>
    <t>Кол-во  в уп., шт</t>
  </si>
  <si>
    <t>Д3</t>
  </si>
  <si>
    <t>Д2</t>
  </si>
  <si>
    <t>Д1</t>
  </si>
  <si>
    <t>Д0</t>
  </si>
  <si>
    <t>6х40</t>
  </si>
  <si>
    <t>6х60</t>
  </si>
  <si>
    <t>6х80</t>
  </si>
  <si>
    <t>8х80</t>
  </si>
  <si>
    <t>8х100</t>
  </si>
  <si>
    <t>8х120</t>
  </si>
  <si>
    <t>10х100</t>
  </si>
  <si>
    <t>10х120</t>
  </si>
  <si>
    <t>10х140</t>
  </si>
  <si>
    <t>10х160</t>
  </si>
  <si>
    <t>6X40</t>
  </si>
  <si>
    <t>100</t>
  </si>
  <si>
    <t>6X60</t>
  </si>
  <si>
    <t>6X80</t>
  </si>
  <si>
    <t>8X60</t>
  </si>
  <si>
    <t>8X80</t>
  </si>
  <si>
    <t>8X100</t>
  </si>
  <si>
    <t>8х40</t>
  </si>
  <si>
    <t>10х50</t>
  </si>
  <si>
    <t>12х60</t>
  </si>
  <si>
    <t>10х180</t>
  </si>
  <si>
    <t>Дюбель распорный полипропилен (Россия, Польша)…………………...….……..………………</t>
  </si>
  <si>
    <t>Рамный дюбель……………………………………………………………………………………………</t>
  </si>
  <si>
    <t>Шуруп сантехнический (глухарь)…………………………………………………………………………</t>
  </si>
  <si>
    <t xml:space="preserve">     ПРАЙС-ЛИСТ</t>
  </si>
  <si>
    <t xml:space="preserve">  ООО ТЕХНОКРЕПЁЖ</t>
  </si>
  <si>
    <t>стр. 1</t>
  </si>
  <si>
    <t>ДЮБЕЛЬ ДЛЯ ГКЛ</t>
  </si>
  <si>
    <t>14х38</t>
  </si>
  <si>
    <t>ТТ22 (RUS)</t>
  </si>
  <si>
    <t>14х23</t>
  </si>
  <si>
    <t>ДЮБЕЛЬ "БАБОЧКА"</t>
  </si>
  <si>
    <t>9-13</t>
  </si>
  <si>
    <t>с шурупом</t>
  </si>
  <si>
    <t>Металлический дюбель для газобетона</t>
  </si>
  <si>
    <t>MUD</t>
  </si>
  <si>
    <t>5 х 30</t>
  </si>
  <si>
    <t>6 х 32</t>
  </si>
  <si>
    <t>8 х 38</t>
  </si>
  <si>
    <t>8 х 60</t>
  </si>
  <si>
    <t>10 х 60</t>
  </si>
  <si>
    <t>С ПОТАЙ ГОЛОВКОЙ</t>
  </si>
  <si>
    <t>TSX</t>
  </si>
  <si>
    <t>50</t>
  </si>
  <si>
    <t xml:space="preserve">TSX </t>
  </si>
  <si>
    <t>С ШЕСТИГР. ГОЛОВКОЙ</t>
  </si>
  <si>
    <t>TSX-S</t>
  </si>
  <si>
    <t xml:space="preserve">TSX-S </t>
  </si>
  <si>
    <t xml:space="preserve">КРЕПЛЕНИЯ </t>
  </si>
  <si>
    <t>ДЛЯ УНИТАЗОВ И БИДЕ</t>
  </si>
  <si>
    <t>ДЛЯ РАКОВИН</t>
  </si>
  <si>
    <t>К ГИПСОКАРТОННЫМ СТЕНАМ</t>
  </si>
  <si>
    <t>SA-U3</t>
  </si>
  <si>
    <t>ДЛЯ ПИССУАРОВ</t>
  </si>
  <si>
    <t>SA-Х1 (белый)</t>
  </si>
  <si>
    <t>SA-Х1 (хром)</t>
  </si>
  <si>
    <t>SA-Х3 (белый)</t>
  </si>
  <si>
    <t>SA-Х3 (хром)</t>
  </si>
  <si>
    <t>СКЛАДНОЙ ПРУЖИННЫЙ ДЮБЕЛЬ  С КРЮЧКОМ</t>
  </si>
  <si>
    <t>1</t>
  </si>
  <si>
    <t>SPDK</t>
  </si>
  <si>
    <t>М3</t>
  </si>
  <si>
    <t>М4</t>
  </si>
  <si>
    <t>М5</t>
  </si>
  <si>
    <t>М6</t>
  </si>
  <si>
    <t>М8</t>
  </si>
  <si>
    <t>МЕТАЛЛИЧЕСКИЙ ДЮБЕЛЬ ДЛЯ ПУСТОТЕЛЫХ КОНСТРУКЦИЙ</t>
  </si>
  <si>
    <t>Molly</t>
  </si>
  <si>
    <t>M4х21 (5)</t>
  </si>
  <si>
    <t>M4х32 (8)</t>
  </si>
  <si>
    <t>M4х38 (14)</t>
  </si>
  <si>
    <t>M4х46 (22)</t>
  </si>
  <si>
    <t>M4х54 (27)</t>
  </si>
  <si>
    <t>M4х59 (42)</t>
  </si>
  <si>
    <t>M5х37 (8)</t>
  </si>
  <si>
    <t>M5х52 (12)</t>
  </si>
  <si>
    <t>M5х62 (24)</t>
  </si>
  <si>
    <t>M5х80 (42)</t>
  </si>
  <si>
    <t>M6х37 (10)</t>
  </si>
  <si>
    <t>M6х52 (12)</t>
  </si>
  <si>
    <t>M6х65 (24)</t>
  </si>
  <si>
    <t>M6х80 (42)</t>
  </si>
  <si>
    <t xml:space="preserve"> C КРЮКОМ                                                                          </t>
  </si>
  <si>
    <t>Molly W</t>
  </si>
  <si>
    <t xml:space="preserve">C ПОЛУКОЛЬЦОМ                                                                          </t>
  </si>
  <si>
    <t>Molly RO</t>
  </si>
  <si>
    <t xml:space="preserve"> C КОЛЬЦОМ                                                                          </t>
  </si>
  <si>
    <t>Molly R</t>
  </si>
  <si>
    <t>6x30</t>
  </si>
  <si>
    <t>6x40</t>
  </si>
  <si>
    <t>8x50</t>
  </si>
  <si>
    <t>8x60</t>
  </si>
  <si>
    <t>8x80</t>
  </si>
  <si>
    <t>10x60</t>
  </si>
  <si>
    <t>10x100</t>
  </si>
  <si>
    <t>12x120</t>
  </si>
  <si>
    <t>Дюбель рамный</t>
  </si>
  <si>
    <t>M10х52</t>
  </si>
  <si>
    <t>M10х72</t>
  </si>
  <si>
    <t>M10х92</t>
  </si>
  <si>
    <t>M10х112</t>
  </si>
  <si>
    <t>M10х132</t>
  </si>
  <si>
    <t>M10х152</t>
  </si>
  <si>
    <t>M10х182</t>
  </si>
  <si>
    <t>M10х202</t>
  </si>
  <si>
    <t>M8х72</t>
  </si>
  <si>
    <t>M8х92</t>
  </si>
  <si>
    <t>M8х112</t>
  </si>
  <si>
    <t>M8х132</t>
  </si>
  <si>
    <t>M8х172</t>
  </si>
  <si>
    <t>HBM</t>
  </si>
  <si>
    <t>8x45</t>
  </si>
  <si>
    <t>10x80</t>
  </si>
  <si>
    <t>12x100</t>
  </si>
  <si>
    <t>HNM</t>
  </si>
  <si>
    <t>6,5x18</t>
  </si>
  <si>
    <t>6,5x25</t>
  </si>
  <si>
    <t>6,5x36</t>
  </si>
  <si>
    <t>6,5x56</t>
  </si>
  <si>
    <t>6,5x75</t>
  </si>
  <si>
    <t>8x25</t>
  </si>
  <si>
    <t>8х65</t>
  </si>
  <si>
    <t>8х85</t>
  </si>
  <si>
    <t>10х40</t>
  </si>
  <si>
    <t>10х60</t>
  </si>
  <si>
    <t>10х77</t>
  </si>
  <si>
    <t>10х97</t>
  </si>
  <si>
    <t>10х125</t>
  </si>
  <si>
    <t>10х130</t>
  </si>
  <si>
    <t>12х75</t>
  </si>
  <si>
    <t>12х99</t>
  </si>
  <si>
    <t>12х129</t>
  </si>
  <si>
    <t>16х65</t>
  </si>
  <si>
    <t>16х111</t>
  </si>
  <si>
    <t>16х147</t>
  </si>
  <si>
    <t>16x180</t>
  </si>
  <si>
    <t>10</t>
  </si>
  <si>
    <t>16x220</t>
  </si>
  <si>
    <t>20x75</t>
  </si>
  <si>
    <t>20х107</t>
  </si>
  <si>
    <t>20х151</t>
  </si>
  <si>
    <t>WAM</t>
  </si>
  <si>
    <t>6x95</t>
  </si>
  <si>
    <t>8x105</t>
  </si>
  <si>
    <t>8x120</t>
  </si>
  <si>
    <t>10x65</t>
  </si>
  <si>
    <t>10x95</t>
  </si>
  <si>
    <t>10x120</t>
  </si>
  <si>
    <t>10x130</t>
  </si>
  <si>
    <t>12x135</t>
  </si>
  <si>
    <t>12Х150</t>
  </si>
  <si>
    <t>16x105</t>
  </si>
  <si>
    <t>16x140</t>
  </si>
  <si>
    <t>20x125</t>
  </si>
  <si>
    <t>20x160</t>
  </si>
  <si>
    <t>20x200</t>
  </si>
  <si>
    <t>20x300</t>
  </si>
  <si>
    <t>DRM-06</t>
  </si>
  <si>
    <t>M6-P1.0х8х25L</t>
  </si>
  <si>
    <t>DRM-08</t>
  </si>
  <si>
    <t>M8-P1.25х10х30</t>
  </si>
  <si>
    <t>DRM-10</t>
  </si>
  <si>
    <t>M10-P1.5х12х40L</t>
  </si>
  <si>
    <t>DRM-12</t>
  </si>
  <si>
    <t>M12-P1.75х16х50L</t>
  </si>
  <si>
    <t>DRM-16</t>
  </si>
  <si>
    <t>M16-P2.0х20х65L</t>
  </si>
  <si>
    <t>DRM-20</t>
  </si>
  <si>
    <t>M20-P2.5х25х80L</t>
  </si>
  <si>
    <t>6х50</t>
  </si>
  <si>
    <t>6х65</t>
  </si>
  <si>
    <t>Потолочный анкер</t>
  </si>
  <si>
    <t>WAM 60</t>
  </si>
  <si>
    <t>АНКЕРНЫЙ БОЛТ С КОЛЬЦОМ</t>
  </si>
  <si>
    <t>НА</t>
  </si>
  <si>
    <t>8х45</t>
  </si>
  <si>
    <t>12х70</t>
  </si>
  <si>
    <t>14х70</t>
  </si>
  <si>
    <t>16х80</t>
  </si>
  <si>
    <t>20х75</t>
  </si>
  <si>
    <t>С КРЮКОМ</t>
  </si>
  <si>
    <t>НG</t>
  </si>
  <si>
    <t>ЦЕНА НА ДВУХМЕТРОВУЮ ШПИЛЬКУ = ЦЕНА НА МЕТРОВУЮ  X 2</t>
  </si>
  <si>
    <t>TR</t>
  </si>
  <si>
    <t xml:space="preserve"> М6х1000</t>
  </si>
  <si>
    <t xml:space="preserve"> М8х1000</t>
  </si>
  <si>
    <t>Штанга М10х1000</t>
  </si>
  <si>
    <t>Штанга М12х1000</t>
  </si>
  <si>
    <t>Штанга М14х1000</t>
  </si>
  <si>
    <t>Штанга М16х1000</t>
  </si>
  <si>
    <t>Штанга М20х1000</t>
  </si>
  <si>
    <t>Штанга М24х1000</t>
  </si>
  <si>
    <t>TRТ</t>
  </si>
  <si>
    <t xml:space="preserve"> М6</t>
  </si>
  <si>
    <t xml:space="preserve"> М8</t>
  </si>
  <si>
    <t xml:space="preserve"> М10</t>
  </si>
  <si>
    <t xml:space="preserve"> М12</t>
  </si>
  <si>
    <t>М14</t>
  </si>
  <si>
    <t>М16</t>
  </si>
  <si>
    <t>М20</t>
  </si>
  <si>
    <t>БИТЫ (НАСАДКИ) для САМОРЕЗОВ</t>
  </si>
  <si>
    <t>BT</t>
  </si>
  <si>
    <t>РН 1х25</t>
  </si>
  <si>
    <t>РН 2х25</t>
  </si>
  <si>
    <t>РН 3х25</t>
  </si>
  <si>
    <t>Рozi 1х25</t>
  </si>
  <si>
    <t>Рozi 2х25</t>
  </si>
  <si>
    <t>Рozi 3х25</t>
  </si>
  <si>
    <t>Нeх 4х25</t>
  </si>
  <si>
    <t>TORX 30х25</t>
  </si>
  <si>
    <t>РН 1х50</t>
  </si>
  <si>
    <t>РН 2х50</t>
  </si>
  <si>
    <t>РН 3х50</t>
  </si>
  <si>
    <t>Рozi 1х50</t>
  </si>
  <si>
    <t>Рozi 2х50</t>
  </si>
  <si>
    <t>Рozi 3х50</t>
  </si>
  <si>
    <t>BT KR</t>
  </si>
  <si>
    <t>6х42</t>
  </si>
  <si>
    <t>10х45</t>
  </si>
  <si>
    <t xml:space="preserve">KP c ZP- RAL, </t>
  </si>
  <si>
    <t>4,8х29</t>
  </si>
  <si>
    <t>4,8х35</t>
  </si>
  <si>
    <t>4,8х51</t>
  </si>
  <si>
    <t>4,8х70</t>
  </si>
  <si>
    <t>KP c ZP</t>
  </si>
  <si>
    <t>4,8х60</t>
  </si>
  <si>
    <t>4,8х64</t>
  </si>
  <si>
    <t>4,8*76</t>
  </si>
  <si>
    <t>4,8*80</t>
  </si>
  <si>
    <t>ПО МЕТАЛ. ОБРЕШЕТКЕ</t>
  </si>
  <si>
    <t>5,5x19</t>
  </si>
  <si>
    <t>5,5х25</t>
  </si>
  <si>
    <t>5,5х32</t>
  </si>
  <si>
    <t>5,5x38</t>
  </si>
  <si>
    <t>5,5x51</t>
  </si>
  <si>
    <t>5,5x64</t>
  </si>
  <si>
    <t>5,5x76</t>
  </si>
  <si>
    <t>5,5x102</t>
  </si>
  <si>
    <t>6,3*19</t>
  </si>
  <si>
    <t>6,3*25</t>
  </si>
  <si>
    <t>6,3*32</t>
  </si>
  <si>
    <t>6,3*38</t>
  </si>
  <si>
    <t>6,3*51</t>
  </si>
  <si>
    <t>6,3*64</t>
  </si>
  <si>
    <t>6,3*76</t>
  </si>
  <si>
    <t>6,3*80</t>
  </si>
  <si>
    <t>6,3*90</t>
  </si>
  <si>
    <t>6,3*102</t>
  </si>
  <si>
    <t>6,3*127</t>
  </si>
  <si>
    <t>6,3*152</t>
  </si>
  <si>
    <t>6,3*175</t>
  </si>
  <si>
    <t>САМОРЕЗЫ ДЛЯ КРЕПЛЕНИЯ СЭНДВИЧ-ПАНЕЛЕЙ</t>
  </si>
  <si>
    <t>6,3x105</t>
  </si>
  <si>
    <t>6,3x130</t>
  </si>
  <si>
    <t xml:space="preserve">6,3x160 </t>
  </si>
  <si>
    <t>6,3x185</t>
  </si>
  <si>
    <t>6,3x240</t>
  </si>
  <si>
    <t>3,2x6</t>
  </si>
  <si>
    <t>3,2x8</t>
  </si>
  <si>
    <t>3,2x10</t>
  </si>
  <si>
    <t>3,2x12</t>
  </si>
  <si>
    <t>4,0x6</t>
  </si>
  <si>
    <t>4,0x8</t>
  </si>
  <si>
    <t>4,0x10</t>
  </si>
  <si>
    <t>4,0x12</t>
  </si>
  <si>
    <t>4,0x14</t>
  </si>
  <si>
    <t>4,0x16</t>
  </si>
  <si>
    <t>4,8x8</t>
  </si>
  <si>
    <t>4,8x10</t>
  </si>
  <si>
    <t>4,8x12</t>
  </si>
  <si>
    <t>4,8x14</t>
  </si>
  <si>
    <t>4,8x16</t>
  </si>
  <si>
    <t>4,8x18</t>
  </si>
  <si>
    <t>4,8x21</t>
  </si>
  <si>
    <t>ОЦИНКОВАННЫЕ ПО ДЕРЕВ.</t>
  </si>
  <si>
    <t>ОБРЕШЕТКЕ</t>
  </si>
  <si>
    <t>СГМ</t>
  </si>
  <si>
    <t>3,5x19</t>
  </si>
  <si>
    <t>3,5x25</t>
  </si>
  <si>
    <t>3,5x32</t>
  </si>
  <si>
    <t>3,5x35</t>
  </si>
  <si>
    <t>3,5x41</t>
  </si>
  <si>
    <t>3,5x45</t>
  </si>
  <si>
    <t>3,5х51</t>
  </si>
  <si>
    <t>3,5x55</t>
  </si>
  <si>
    <t>4,2x65</t>
  </si>
  <si>
    <t>4,2х75</t>
  </si>
  <si>
    <t>4,8х102</t>
  </si>
  <si>
    <t>СГД</t>
  </si>
  <si>
    <t>3,5х16</t>
  </si>
  <si>
    <t>3,5х19</t>
  </si>
  <si>
    <t>4,2X65</t>
  </si>
  <si>
    <t>4,8х100</t>
  </si>
  <si>
    <t>4,8х110</t>
  </si>
  <si>
    <t>4,8X120</t>
  </si>
  <si>
    <t>СММ остр..</t>
  </si>
  <si>
    <t>4,2x13</t>
  </si>
  <si>
    <t>4,2x16</t>
  </si>
  <si>
    <t>4,2x19</t>
  </si>
  <si>
    <t>4,2x25</t>
  </si>
  <si>
    <t>4,2x32</t>
  </si>
  <si>
    <t>4,2x38</t>
  </si>
  <si>
    <t>4,2x41</t>
  </si>
  <si>
    <t>4,2х50</t>
  </si>
  <si>
    <t>4,2х57</t>
  </si>
  <si>
    <t>СММ св.</t>
  </si>
  <si>
    <t>4,2х25</t>
  </si>
  <si>
    <t>4,2х32</t>
  </si>
  <si>
    <t>4,2х38</t>
  </si>
  <si>
    <t>4,2х41</t>
  </si>
  <si>
    <t>СММ 9,5 остр.</t>
  </si>
  <si>
    <t>3,5х9,5</t>
  </si>
  <si>
    <t>СММ 11 остр.</t>
  </si>
  <si>
    <t>3,5х11</t>
  </si>
  <si>
    <t>СММ 9,5св.</t>
  </si>
  <si>
    <t>СММ 11 св.</t>
  </si>
  <si>
    <t>СГВЛ</t>
  </si>
  <si>
    <t>3,9х19</t>
  </si>
  <si>
    <t>3,9х25</t>
  </si>
  <si>
    <t>3,9х30</t>
  </si>
  <si>
    <t>3,9х45</t>
  </si>
  <si>
    <t>пром</t>
  </si>
  <si>
    <t>фас</t>
  </si>
  <si>
    <t>SG</t>
  </si>
  <si>
    <t>2,5х10</t>
  </si>
  <si>
    <t>2,5х12</t>
  </si>
  <si>
    <t>2,5х16</t>
  </si>
  <si>
    <t>2,5х20</t>
  </si>
  <si>
    <t>2,5х25</t>
  </si>
  <si>
    <t>3,0x10</t>
  </si>
  <si>
    <t>3,0x12</t>
  </si>
  <si>
    <t>3,0x16</t>
  </si>
  <si>
    <t>3,0x20</t>
  </si>
  <si>
    <t>3,0x25</t>
  </si>
  <si>
    <t>3,0x30</t>
  </si>
  <si>
    <t>3,5x12</t>
  </si>
  <si>
    <t>3,5x16</t>
  </si>
  <si>
    <t>3,5x20</t>
  </si>
  <si>
    <t>3,5x30</t>
  </si>
  <si>
    <t>3,5x40</t>
  </si>
  <si>
    <t>3,5x50</t>
  </si>
  <si>
    <t>4,0x20</t>
  </si>
  <si>
    <t>4,0x25</t>
  </si>
  <si>
    <t>4,0x30</t>
  </si>
  <si>
    <t>4,0x35</t>
  </si>
  <si>
    <t>4,0x40</t>
  </si>
  <si>
    <t>4,0x45</t>
  </si>
  <si>
    <t>4,0x50</t>
  </si>
  <si>
    <t>4,0x60</t>
  </si>
  <si>
    <t>4,0x70</t>
  </si>
  <si>
    <t>4,0x80</t>
  </si>
  <si>
    <t>4,5x16</t>
  </si>
  <si>
    <t>4,5x20</t>
  </si>
  <si>
    <t>4,5x25</t>
  </si>
  <si>
    <t>4,5x30</t>
  </si>
  <si>
    <t>4,5x35</t>
  </si>
  <si>
    <t>4,5x40</t>
  </si>
  <si>
    <t>4,5x45</t>
  </si>
  <si>
    <t>4,5x50</t>
  </si>
  <si>
    <t>4,5x55</t>
  </si>
  <si>
    <t>4,5x60</t>
  </si>
  <si>
    <t>4,5Х70</t>
  </si>
  <si>
    <t>4,5Х80</t>
  </si>
  <si>
    <t>5,0x16</t>
  </si>
  <si>
    <t>5,0x20</t>
  </si>
  <si>
    <t>5,0x25</t>
  </si>
  <si>
    <t>5,0x30</t>
  </si>
  <si>
    <t>5,0x35</t>
  </si>
  <si>
    <t>5,0x40</t>
  </si>
  <si>
    <t>5,0x50</t>
  </si>
  <si>
    <t>5,0x55</t>
  </si>
  <si>
    <t>5,0x60</t>
  </si>
  <si>
    <t>5,0x70</t>
  </si>
  <si>
    <t>5,0x80</t>
  </si>
  <si>
    <t>5,0x90</t>
  </si>
  <si>
    <t>5,0x100</t>
  </si>
  <si>
    <t>5,0x120</t>
  </si>
  <si>
    <t>6,0x40</t>
  </si>
  <si>
    <t>6,0x45</t>
  </si>
  <si>
    <t>6,0x50</t>
  </si>
  <si>
    <t>6,0x55</t>
  </si>
  <si>
    <t>6,0x60</t>
  </si>
  <si>
    <t>6,0x70</t>
  </si>
  <si>
    <t>6,0x80</t>
  </si>
  <si>
    <t>6,0x90</t>
  </si>
  <si>
    <t>6,0x100</t>
  </si>
  <si>
    <t>6,0x110</t>
  </si>
  <si>
    <t>6,0x120</t>
  </si>
  <si>
    <t>6,0x130</t>
  </si>
  <si>
    <t>6,0x140</t>
  </si>
  <si>
    <t>6,0x150</t>
  </si>
  <si>
    <t>6,0x160</t>
  </si>
  <si>
    <t>6,0x170</t>
  </si>
  <si>
    <t>6,0x180</t>
  </si>
  <si>
    <t>6,0x200</t>
  </si>
  <si>
    <t>желтый \ белый цинк</t>
  </si>
  <si>
    <t>ШУРУПЫ ПО БЕТОНУ</t>
  </si>
  <si>
    <t>FRS S</t>
  </si>
  <si>
    <t>7,5х52</t>
  </si>
  <si>
    <t>7,5х72</t>
  </si>
  <si>
    <t>7,5х92</t>
  </si>
  <si>
    <t>7,5х112</t>
  </si>
  <si>
    <t>7,5х132</t>
  </si>
  <si>
    <t>7,5х152</t>
  </si>
  <si>
    <t>7,5х182</t>
  </si>
  <si>
    <t>7,5х202</t>
  </si>
  <si>
    <t>7,5х212</t>
  </si>
  <si>
    <t>САМОРЕЗЫ ОКОННЫЕ</t>
  </si>
  <si>
    <t>SG окон.</t>
  </si>
  <si>
    <t>3,9х13</t>
  </si>
  <si>
    <t>3,9х16</t>
  </si>
  <si>
    <t>3,9х22</t>
  </si>
  <si>
    <t>3,9х32</t>
  </si>
  <si>
    <t>3,9х35</t>
  </si>
  <si>
    <t>3,9х38</t>
  </si>
  <si>
    <t xml:space="preserve">ШУРУП - КОСТЫЛЬ
</t>
  </si>
  <si>
    <t>ШУРУП - ПОЛУКОЛЬЦО</t>
  </si>
  <si>
    <t>GL</t>
  </si>
  <si>
    <t>6X30</t>
  </si>
  <si>
    <t>6X50</t>
  </si>
  <si>
    <t>6X70</t>
  </si>
  <si>
    <t>6X90</t>
  </si>
  <si>
    <t>6X100</t>
  </si>
  <si>
    <t>6X110</t>
  </si>
  <si>
    <t>6X120</t>
  </si>
  <si>
    <t>6X130</t>
  </si>
  <si>
    <t>6X140</t>
  </si>
  <si>
    <t>6X150</t>
  </si>
  <si>
    <t>8X40</t>
  </si>
  <si>
    <t>8X50</t>
  </si>
  <si>
    <t>8X70</t>
  </si>
  <si>
    <t>8X90</t>
  </si>
  <si>
    <t>8X110</t>
  </si>
  <si>
    <t>8X120</t>
  </si>
  <si>
    <t>8X140</t>
  </si>
  <si>
    <t>8X150</t>
  </si>
  <si>
    <t>8X160</t>
  </si>
  <si>
    <t>8X170</t>
  </si>
  <si>
    <t>8X180</t>
  </si>
  <si>
    <t>8X200</t>
  </si>
  <si>
    <t>10X40</t>
  </si>
  <si>
    <t>10X50</t>
  </si>
  <si>
    <t>10X60</t>
  </si>
  <si>
    <t>10X70</t>
  </si>
  <si>
    <t>10X80</t>
  </si>
  <si>
    <t>10X90</t>
  </si>
  <si>
    <t>10X100</t>
  </si>
  <si>
    <t>10X120</t>
  </si>
  <si>
    <t>10X140</t>
  </si>
  <si>
    <t>10X150</t>
  </si>
  <si>
    <t>10X160</t>
  </si>
  <si>
    <t>10X180</t>
  </si>
  <si>
    <t>10X200</t>
  </si>
  <si>
    <t>10X220</t>
  </si>
  <si>
    <t>10X260</t>
  </si>
  <si>
    <t>12X60</t>
  </si>
  <si>
    <t>12X80</t>
  </si>
  <si>
    <t>12X100</t>
  </si>
  <si>
    <t>12X120</t>
  </si>
  <si>
    <t>12X140</t>
  </si>
  <si>
    <t>12X160</t>
  </si>
  <si>
    <t>12X180</t>
  </si>
  <si>
    <t>12X200</t>
  </si>
  <si>
    <t>12X220</t>
  </si>
  <si>
    <t>12X240</t>
  </si>
  <si>
    <t>12X260</t>
  </si>
  <si>
    <t>12X280</t>
  </si>
  <si>
    <t>12X300</t>
  </si>
  <si>
    <t>стр. 5</t>
  </si>
  <si>
    <t>стр. 6</t>
  </si>
  <si>
    <t>стр. 9</t>
  </si>
  <si>
    <t>стр. 2</t>
  </si>
  <si>
    <t>САМОРЕЗЫ МЕТАЛЛ - МЕТАЛЛ</t>
  </si>
  <si>
    <t>АНКЕРНЫЙ БОЛТ</t>
  </si>
  <si>
    <t>АНКЕРНЫЙ БОЛТ С ГАЙКОЙ</t>
  </si>
  <si>
    <t>КЛИНОВОЙ АНКЕР</t>
  </si>
  <si>
    <t>ЗАБИВНОЙ АНКЕР</t>
  </si>
  <si>
    <t>АНКЕР-КЛИН</t>
  </si>
  <si>
    <t>САМОРЕЗЫ ГКЛ - МЕТАЛЛ</t>
  </si>
  <si>
    <t>САМОРЕЗЫ ГКЛ - ДЕРЕВО</t>
  </si>
  <si>
    <t>САМОРЕЗЫ ПО ГИПСОВОЛОКНУ</t>
  </si>
  <si>
    <t xml:space="preserve">       ООО ТЕХНОКРЕПЁЖ</t>
  </si>
  <si>
    <t xml:space="preserve">     ООО ТЕХНОКРЕПЁЖ</t>
  </si>
  <si>
    <t>заглушка под рамник белая</t>
  </si>
  <si>
    <t>25</t>
  </si>
  <si>
    <t xml:space="preserve">   Анкерный крепеж (Tech-KREP)</t>
  </si>
  <si>
    <t>HD</t>
  </si>
  <si>
    <t>16х130</t>
  </si>
  <si>
    <t>20х130</t>
  </si>
  <si>
    <t>12х130</t>
  </si>
  <si>
    <t>STS</t>
  </si>
  <si>
    <t>8x100</t>
  </si>
  <si>
    <t>10x140</t>
  </si>
  <si>
    <r>
      <t xml:space="preserve">ЦВЕТНЫЕ, КРАСКА порошковое НАПЫЛЕНИЕ      </t>
    </r>
    <r>
      <rPr>
        <sz val="8"/>
        <rFont val="Arial Cyr"/>
        <family val="2"/>
      </rPr>
      <t>(высота головки 5,2-5,7мм, толщина EPDM прокладки 2,8-3,2мм)</t>
    </r>
  </si>
  <si>
    <t>2,5х18</t>
  </si>
  <si>
    <t>3,0х35</t>
  </si>
  <si>
    <t>4,0x55</t>
  </si>
  <si>
    <t>5,0x45</t>
  </si>
  <si>
    <t>6,0x30</t>
  </si>
  <si>
    <t>6,0x35</t>
  </si>
  <si>
    <t>4,1Х20</t>
  </si>
  <si>
    <t>4,1Х25</t>
  </si>
  <si>
    <t>4,1Х30</t>
  </si>
  <si>
    <t>4,1Х35</t>
  </si>
  <si>
    <t>4,1Х40</t>
  </si>
  <si>
    <t>САМОРЕЗЫ ФУРНИТУРНЫЕ ОКОННЫЕ  БЕЛЫЙ/ЖЕЛТЫЙ ЦИНК                         острые</t>
  </si>
  <si>
    <t>KP c ZP без шайбы</t>
  </si>
  <si>
    <t>6,3x280</t>
  </si>
  <si>
    <t>Шуруп-шпилька…………………………………………………………………………………………….</t>
  </si>
  <si>
    <t>NFL</t>
  </si>
  <si>
    <t>САМОРЕЗЫ ДЛЯ КРОВЛИ (Tech-KREP)</t>
  </si>
  <si>
    <t>ЗАКЛЕПКИ ВЫТЯЖНЫЕ Al\St</t>
  </si>
  <si>
    <t>4,8x25\16</t>
  </si>
  <si>
    <t>ЗАКЛЕПКИ ВЫТЯЖНЫЕ St\St</t>
  </si>
  <si>
    <t>4,8x21\14</t>
  </si>
  <si>
    <t>Заклепка ………………………………………………………………………………………………………………….</t>
  </si>
  <si>
    <t>ZK ал./ст.</t>
  </si>
  <si>
    <t>ZKST ст./ст.</t>
  </si>
  <si>
    <t>стр. 4</t>
  </si>
  <si>
    <t>стр. 8</t>
  </si>
  <si>
    <t>Специальный крепеж</t>
  </si>
  <si>
    <t>SM-L/G</t>
  </si>
  <si>
    <t>SMX-L/G</t>
  </si>
  <si>
    <t>IZO</t>
  </si>
  <si>
    <t>DRIVA SPA (ZnAL)</t>
  </si>
  <si>
    <t>DRIVA</t>
  </si>
  <si>
    <t>TNF</t>
  </si>
  <si>
    <t>TSX/S</t>
  </si>
  <si>
    <t>SA</t>
  </si>
  <si>
    <t>MOLLY</t>
  </si>
  <si>
    <t>KR, NT</t>
  </si>
  <si>
    <t>MF</t>
  </si>
  <si>
    <t>DRM</t>
  </si>
  <si>
    <t>MAN</t>
  </si>
  <si>
    <t>TRT</t>
  </si>
  <si>
    <t>SSP</t>
  </si>
  <si>
    <t>ZK</t>
  </si>
  <si>
    <t>CMM</t>
  </si>
  <si>
    <t>Гипсоволокно-металл………………………………………………………………………………………………………..</t>
  </si>
  <si>
    <t>FRS-S</t>
  </si>
  <si>
    <t>HA,HG</t>
  </si>
  <si>
    <t>FS</t>
  </si>
  <si>
    <t>Насадки, биты……………………………………………………………………………………………</t>
  </si>
  <si>
    <t>Сантехнические крепления……………………………………………………………..………………….</t>
  </si>
  <si>
    <t>Складной пружинный дюбель……………...…………………………………………………………</t>
  </si>
  <si>
    <t>Молли……….………………………………………………………..………………………………………</t>
  </si>
  <si>
    <t>Потолочный анкер……………..……………………………………………………………………………</t>
  </si>
  <si>
    <t>Шпилька резьбовая…………………………………………………………………………………………</t>
  </si>
  <si>
    <t>Дюбель-гвоздь металлический……………………………………………………………………………………………….</t>
  </si>
  <si>
    <t>KRH</t>
  </si>
  <si>
    <t>Дюбель крюк/ кольцо/ полукольцо ……………………...………………..……………………………………………………..……….</t>
  </si>
  <si>
    <t>Саморезы оконные………………………………………..…………….………………………………</t>
  </si>
  <si>
    <t>Гайки соединительные……………………………………………………………………………………..</t>
  </si>
  <si>
    <t>ШУРУП САНТЕХНИЧЕСКИЙ (глухарь)</t>
  </si>
  <si>
    <t>ZUM</t>
  </si>
  <si>
    <t>Дюбельуниверсальный (Россия, Польша)…………………………………..………………...….……..………………</t>
  </si>
  <si>
    <t>Саморезы кровельные (крашенные\ оцинкованные)…………...………………………………………..</t>
  </si>
  <si>
    <t>Шуруп с полукольцом/ крюком…………………………………………………………………………</t>
  </si>
  <si>
    <t>Универсальные желтые/ белые……………………………………………………………………………………...</t>
  </si>
  <si>
    <t>Прессшайба острая/ сверло……………………………………………………………………………………</t>
  </si>
  <si>
    <t>Анкерный болт с кольцом/ крюком…………………………………………………………………………………..</t>
  </si>
  <si>
    <t xml:space="preserve">САМОРЕЗЫ </t>
  </si>
  <si>
    <t>УНИВЕРСАЛЬНЫЕ</t>
  </si>
  <si>
    <t>8x90</t>
  </si>
  <si>
    <t>10x160</t>
  </si>
  <si>
    <t>4,8х127(130)</t>
  </si>
  <si>
    <t>Шуруп-шпилька, Torx</t>
  </si>
  <si>
    <t>2500</t>
  </si>
  <si>
    <t>1000</t>
  </si>
  <si>
    <t>500</t>
  </si>
  <si>
    <t>350</t>
  </si>
  <si>
    <t>200</t>
  </si>
  <si>
    <t>М24</t>
  </si>
  <si>
    <t>80</t>
  </si>
  <si>
    <t>M8x80(42)</t>
  </si>
  <si>
    <t>20х200</t>
  </si>
  <si>
    <t>20</t>
  </si>
  <si>
    <t>5</t>
  </si>
  <si>
    <r>
      <t xml:space="preserve">Molly   </t>
    </r>
    <r>
      <rPr>
        <b/>
        <sz val="11"/>
        <color indexed="10"/>
        <rFont val="Arial Cyr"/>
        <family val="0"/>
      </rPr>
      <t>NEW</t>
    </r>
  </si>
  <si>
    <r>
      <t xml:space="preserve">ZK ал./ст. </t>
    </r>
    <r>
      <rPr>
        <b/>
        <sz val="10"/>
        <color indexed="10"/>
        <rFont val="Arial Cyr"/>
        <family val="0"/>
      </rPr>
      <t>NEW</t>
    </r>
  </si>
  <si>
    <r>
      <t xml:space="preserve">ЖЕЛТ \ БЕЛЫЙ ЦИНК </t>
    </r>
    <r>
      <rPr>
        <b/>
        <sz val="9"/>
        <color indexed="10"/>
        <rFont val="Arial Cyr"/>
        <family val="0"/>
      </rPr>
      <t>NEW</t>
    </r>
  </si>
  <si>
    <r>
      <t>SG окон бел.</t>
    </r>
    <r>
      <rPr>
        <b/>
        <sz val="10"/>
        <color indexed="10"/>
        <rFont val="Arial Cyr"/>
        <family val="0"/>
      </rPr>
      <t>NEW</t>
    </r>
  </si>
  <si>
    <r>
      <t xml:space="preserve">SG окон.бел </t>
    </r>
    <r>
      <rPr>
        <b/>
        <sz val="10"/>
        <color indexed="10"/>
        <rFont val="Arial Cyr"/>
        <family val="0"/>
      </rPr>
      <t>NEW</t>
    </r>
  </si>
  <si>
    <r>
      <t xml:space="preserve">HNM        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NEW</t>
    </r>
  </si>
  <si>
    <t>Гвозди финишные латунированные \ омедненые………………………………………………………………………</t>
  </si>
  <si>
    <t>4,2x90</t>
  </si>
  <si>
    <t>4,2х90</t>
  </si>
  <si>
    <t>10x110</t>
  </si>
  <si>
    <t>ВИНТ DIN 965                  потайная головка                       белый цинк</t>
  </si>
  <si>
    <t>CSK DIN 965 3X6</t>
  </si>
  <si>
    <t>CSK DIN 965 3X8</t>
  </si>
  <si>
    <t>CSK DIN 965 3X10</t>
  </si>
  <si>
    <t>CSK DIN 965 3X12</t>
  </si>
  <si>
    <t>CSK DIN 965 3X16</t>
  </si>
  <si>
    <t>CSK DIN 965 3X20</t>
  </si>
  <si>
    <t>CSK DIN 965 3X25</t>
  </si>
  <si>
    <t>CSK DIN 965 3X30</t>
  </si>
  <si>
    <t>CSK DIN 965 3X35</t>
  </si>
  <si>
    <t>CSK DIN 965 3X40</t>
  </si>
  <si>
    <t>CSK DIN 965 4X6</t>
  </si>
  <si>
    <t>CSK DIN 965 4X8</t>
  </si>
  <si>
    <t>CSK DIN 965 4X10</t>
  </si>
  <si>
    <t>CSK DIN 965 4X12</t>
  </si>
  <si>
    <t>CSK DIN 965 4X16</t>
  </si>
  <si>
    <t>CSK DIN 965 4X20</t>
  </si>
  <si>
    <t>CSK DIN 965 4X25</t>
  </si>
  <si>
    <t>CSK DIN 965 4X30</t>
  </si>
  <si>
    <t>CSK DIN 965 4X35</t>
  </si>
  <si>
    <t>CSK DIN 965 4X40</t>
  </si>
  <si>
    <t>CSK DIN 965 4X45</t>
  </si>
  <si>
    <t>CSK DIN 965 4X50</t>
  </si>
  <si>
    <t>CSK DIN 965 4X60</t>
  </si>
  <si>
    <t>CSK DIN 965 5X10</t>
  </si>
  <si>
    <t>CSK DIN 965 5X16</t>
  </si>
  <si>
    <t>CSK DIN 965 5X20</t>
  </si>
  <si>
    <t>CSK DIN 965 5X25</t>
  </si>
  <si>
    <t>CSK DIN 965 5X30</t>
  </si>
  <si>
    <t>CSK DIN 965 5X35</t>
  </si>
  <si>
    <t>CSK DIN 965 5X40</t>
  </si>
  <si>
    <t>CSK DIN 965 5X45</t>
  </si>
  <si>
    <t>CSK DIN 965 5X50</t>
  </si>
  <si>
    <t>CSK DIN 965 5X60</t>
  </si>
  <si>
    <t>CSK DIN 965 5X70</t>
  </si>
  <si>
    <t>CSK DIN 965 5X80</t>
  </si>
  <si>
    <t>CSK DIN 965 5X90</t>
  </si>
  <si>
    <t>CSK DIN 965 6X8</t>
  </si>
  <si>
    <t>CSK DIN 965 6X10</t>
  </si>
  <si>
    <t>CSK DIN 965 6X12</t>
  </si>
  <si>
    <t>CSK DIN 965 6X16</t>
  </si>
  <si>
    <t>CSK DIN 965 6X20</t>
  </si>
  <si>
    <t>CSK DIN 965 6X25</t>
  </si>
  <si>
    <t>CSK DIN 965 6X30</t>
  </si>
  <si>
    <t>CSK DIN 965 6X35</t>
  </si>
  <si>
    <t>CSK DIN 965 6X40</t>
  </si>
  <si>
    <t>CSK DIN 965 6X45</t>
  </si>
  <si>
    <t>CSK DIN 965 6X50</t>
  </si>
  <si>
    <t>CSK DIN 965 6X60</t>
  </si>
  <si>
    <t>CSK DIN 965 6X70</t>
  </si>
  <si>
    <t>CSK DIN 965 6X80</t>
  </si>
  <si>
    <t>CSK DIN 965 6X90</t>
  </si>
  <si>
    <t>CSK DIN 965 6X100</t>
  </si>
  <si>
    <t>CSK DIN 965 8X20</t>
  </si>
  <si>
    <t>CSK DIN 965 8X25</t>
  </si>
  <si>
    <t>CSK DIN 965 8X30</t>
  </si>
  <si>
    <t>CSK DIN 965 8X35</t>
  </si>
  <si>
    <t>CSK DIN 965 8X40</t>
  </si>
  <si>
    <t>CSK DIN 965 8X50</t>
  </si>
  <si>
    <t>CSK DIN 965 8X60</t>
  </si>
  <si>
    <t>CSK DIN 965 8X80</t>
  </si>
  <si>
    <t>CSK DIN 965 8X90</t>
  </si>
  <si>
    <t>P,S</t>
  </si>
  <si>
    <t>CSK</t>
  </si>
  <si>
    <t>ВИНТ DIN 965 потайная головка белый цинк………………………………………………………………………………………………………………………………………</t>
  </si>
  <si>
    <t>МЕТАЛЛИЧЕСКИЙ РАМНЫЙ             (0,8 мм - оболочка)</t>
  </si>
  <si>
    <t>наименование</t>
  </si>
  <si>
    <t>м в бухте</t>
  </si>
  <si>
    <t>LLC 2</t>
  </si>
  <si>
    <t>LLC 3</t>
  </si>
  <si>
    <t>LLC 4</t>
  </si>
  <si>
    <t>LLC 5</t>
  </si>
  <si>
    <t>LLC 6</t>
  </si>
  <si>
    <t>LLC 8</t>
  </si>
  <si>
    <t>SLC 1,5</t>
  </si>
  <si>
    <t>SLC 2</t>
  </si>
  <si>
    <t>SLC 3</t>
  </si>
  <si>
    <t>SLC 4</t>
  </si>
  <si>
    <t>SLC 5</t>
  </si>
  <si>
    <t>SLC 6</t>
  </si>
  <si>
    <t>SLC 8</t>
  </si>
  <si>
    <t>SWR 6X7 M1,5</t>
  </si>
  <si>
    <t>SWR 6X7 M2</t>
  </si>
  <si>
    <t>SWR 6X7 M2,5</t>
  </si>
  <si>
    <t>SWR 6X7 M3</t>
  </si>
  <si>
    <t>SWR 6X7 M4</t>
  </si>
  <si>
    <t>SWR 6X7 M5</t>
  </si>
  <si>
    <t>SWR 6X7 M6</t>
  </si>
  <si>
    <t>SWR 6X7 M8</t>
  </si>
  <si>
    <t>SWR 6X7 M10</t>
  </si>
  <si>
    <t>Цепь сварная длиннозвенная, оцинкованная DIN 763</t>
  </si>
  <si>
    <t xml:space="preserve">     Трос стальной круглопрядный, DIN 3055 в ПВХ оплетке</t>
  </si>
  <si>
    <t>10X110</t>
  </si>
  <si>
    <t>16х60</t>
  </si>
  <si>
    <t>10X130</t>
  </si>
  <si>
    <t>ТАКЕЛАЖ  (ЦЕПИ, ТРОСЫ)</t>
  </si>
  <si>
    <t>LLC</t>
  </si>
  <si>
    <t>SWR(SWR PVC)</t>
  </si>
  <si>
    <t>Цепи……………………………..……………………………………….……………………………………………………………..</t>
  </si>
  <si>
    <t>Тросы, тросы в оплетке ПВХ………………………………..………………………………………………………………………………………………………………………………..</t>
  </si>
  <si>
    <t>7,0x100</t>
  </si>
  <si>
    <t>7,0x120</t>
  </si>
  <si>
    <t>7,0x140</t>
  </si>
  <si>
    <t>7,0x160</t>
  </si>
  <si>
    <t>сентябрь, 2006</t>
  </si>
  <si>
    <t>ПРАЙС-ЛИСТ</t>
  </si>
  <si>
    <t>TNF-W(RUS)</t>
  </si>
  <si>
    <r>
      <t xml:space="preserve">САМОРЕЗЫ МЕТАЛЛ - МЕТАЛЛ                                                           черные\белый цинк </t>
    </r>
    <r>
      <rPr>
        <b/>
        <sz val="8"/>
        <color indexed="10"/>
        <rFont val="Arial Cyr"/>
        <family val="0"/>
      </rPr>
      <t>NEW</t>
    </r>
  </si>
  <si>
    <t>KPcZP</t>
  </si>
  <si>
    <t>стр. 10</t>
  </si>
  <si>
    <t>ЗАБИВАЕМЫЙ МЕТАЛЛИЧЕСКИЙ                  ДЮБЕЛЬ-ГВОЗДЬ</t>
  </si>
  <si>
    <t>M8х152</t>
  </si>
  <si>
    <t>SWR М1 PVC M2</t>
  </si>
  <si>
    <t>SWR М1,5 PVC M2,5</t>
  </si>
  <si>
    <t>SWR М2 PVC M3</t>
  </si>
  <si>
    <t>SWR М3 PVC M4</t>
  </si>
  <si>
    <t>SWR М4 PVC M5</t>
  </si>
  <si>
    <t>SWR М5 PVC M6</t>
  </si>
  <si>
    <t>SWR М7 PVC M8</t>
  </si>
  <si>
    <t>10X240</t>
  </si>
  <si>
    <t>10х150</t>
  </si>
  <si>
    <r>
      <t xml:space="preserve">HNM         </t>
    </r>
    <r>
      <rPr>
        <b/>
        <sz val="10"/>
        <color indexed="10"/>
        <rFont val="Arial Cyr"/>
        <family val="0"/>
      </rPr>
      <t>NEW</t>
    </r>
  </si>
  <si>
    <r>
      <t xml:space="preserve">HNM        </t>
    </r>
    <r>
      <rPr>
        <b/>
        <sz val="10"/>
        <rFont val="Arial Cyr"/>
        <family val="0"/>
      </rPr>
      <t xml:space="preserve"> </t>
    </r>
  </si>
  <si>
    <t>20х300</t>
  </si>
  <si>
    <t>12х200</t>
  </si>
  <si>
    <r>
      <t xml:space="preserve">HNM        </t>
    </r>
    <r>
      <rPr>
        <b/>
        <sz val="10"/>
        <color indexed="10"/>
        <rFont val="Arial Cyr"/>
        <family val="0"/>
      </rPr>
      <t>NEW</t>
    </r>
  </si>
  <si>
    <t>4,2X70</t>
  </si>
  <si>
    <t>12x140</t>
  </si>
  <si>
    <t>12x160</t>
  </si>
  <si>
    <t xml:space="preserve">СГД  </t>
  </si>
  <si>
    <t>Гайка соединительная DIN 6334</t>
  </si>
  <si>
    <t>12х150</t>
  </si>
  <si>
    <t>20x250</t>
  </si>
  <si>
    <t>SWR М8 PVC M10</t>
  </si>
  <si>
    <t>5x150</t>
  </si>
  <si>
    <r>
      <t xml:space="preserve">Шпилька резьбовая (штанга)                </t>
    </r>
    <r>
      <rPr>
        <b/>
        <sz val="10"/>
        <rFont val="Arial Cyr"/>
        <family val="0"/>
      </rPr>
      <t xml:space="preserve">  (Длина 1 или 2 метра)</t>
    </r>
  </si>
  <si>
    <t xml:space="preserve">                      Трос стальной круглопрядный, DIN 3055</t>
  </si>
  <si>
    <t>4х44</t>
  </si>
  <si>
    <t>5х52</t>
  </si>
  <si>
    <t>4х65</t>
  </si>
  <si>
    <t>5х75</t>
  </si>
  <si>
    <t>HP</t>
  </si>
  <si>
    <t xml:space="preserve">HP </t>
  </si>
  <si>
    <t>HS</t>
  </si>
  <si>
    <t>LLC 10</t>
  </si>
  <si>
    <t>SLC10</t>
  </si>
  <si>
    <t>6x65</t>
  </si>
  <si>
    <r>
      <t xml:space="preserve">WAM   </t>
    </r>
    <r>
      <rPr>
        <b/>
        <sz val="10"/>
        <color indexed="10"/>
        <rFont val="Arial Cyr"/>
        <family val="0"/>
      </rPr>
      <t xml:space="preserve"> NEW</t>
    </r>
  </si>
  <si>
    <t>Курс у.е.=26руб</t>
  </si>
  <si>
    <t xml:space="preserve">                                                              ДЮБЕЛЬ РАМНЫЙ ДЛЯ ПУСТОТЕЛЫХ МАТЕРИАЛОВ</t>
  </si>
  <si>
    <t xml:space="preserve">         Цепь сварная короткозвенная, оцинкованная DIN 766</t>
  </si>
  <si>
    <t>Цена за тыс. шт., $</t>
  </si>
  <si>
    <t>4x16</t>
  </si>
  <si>
    <t>3,2x16</t>
  </si>
  <si>
    <t xml:space="preserve">   Дюбельная продукция (Tech-KREP, Польша).</t>
  </si>
  <si>
    <t>РАСПОРНЫЙ ДЮБЕЛЬ</t>
  </si>
  <si>
    <t xml:space="preserve">KR 6/35 </t>
  </si>
  <si>
    <t>6х35</t>
  </si>
  <si>
    <t>пиранья</t>
  </si>
  <si>
    <t>KR 8/40</t>
  </si>
  <si>
    <t>KR 8/50</t>
  </si>
  <si>
    <t>KR 10/50</t>
  </si>
  <si>
    <t>KR 12/60(6)</t>
  </si>
  <si>
    <t>KR 12/60(8)</t>
  </si>
  <si>
    <t>KR 14/80</t>
  </si>
  <si>
    <t>14/80</t>
  </si>
  <si>
    <t>дюбель нейлоновый с распорной зоной 50 мм.</t>
  </si>
  <si>
    <t>TR(SM)</t>
  </si>
  <si>
    <t xml:space="preserve">   Дюбельная продукция (Россия).</t>
  </si>
  <si>
    <t>РАСПОРНЫЙ ДЮБЕЛЬ          с усами,  с шипами</t>
  </si>
  <si>
    <t>NT(RUS) с усами</t>
  </si>
  <si>
    <t>5х25</t>
  </si>
  <si>
    <t>6х25</t>
  </si>
  <si>
    <t>6х30</t>
  </si>
  <si>
    <t>8х30</t>
  </si>
  <si>
    <t>8х50</t>
  </si>
  <si>
    <t>NT(RUS) с шипами</t>
  </si>
  <si>
    <t>5x30</t>
  </si>
  <si>
    <t>5x40</t>
  </si>
  <si>
    <t>6x25</t>
  </si>
  <si>
    <t>6x35</t>
  </si>
  <si>
    <t>6x50</t>
  </si>
  <si>
    <t>6x60</t>
  </si>
  <si>
    <t>8x30</t>
  </si>
  <si>
    <t>8x40</t>
  </si>
  <si>
    <t>12x70</t>
  </si>
  <si>
    <t>Дюбель универсальный</t>
  </si>
  <si>
    <t>ZUM(RUS) универс</t>
  </si>
  <si>
    <t>5x32</t>
  </si>
  <si>
    <t>6x37</t>
  </si>
  <si>
    <t>6x52</t>
  </si>
  <si>
    <t>8x52</t>
  </si>
  <si>
    <t>8х72</t>
  </si>
  <si>
    <t>10x61</t>
  </si>
  <si>
    <t>12x71</t>
  </si>
  <si>
    <t>Дюбель тип 3(Т)   трехраспорный</t>
  </si>
  <si>
    <t>Тип 3 (Т)</t>
  </si>
  <si>
    <t>5x25</t>
  </si>
  <si>
    <t>20х100</t>
  </si>
  <si>
    <r>
      <t xml:space="preserve">ГВОЗДИ  ФИНИШНЫЕ ЛАТУНИРОВАННЫЕ \ ОМЕДНЕНЫЕ </t>
    </r>
    <r>
      <rPr>
        <b/>
        <sz val="12"/>
        <color indexed="10"/>
        <rFont val="Arial Cyr"/>
        <family val="0"/>
      </rPr>
      <t>НОВЫЕ ПОЗИЦИИ</t>
    </r>
  </si>
  <si>
    <t>Размер,мм</t>
  </si>
  <si>
    <t>Кол-во в уп.,шт</t>
  </si>
  <si>
    <t>1,2х20</t>
  </si>
  <si>
    <t>5 кг</t>
  </si>
  <si>
    <t>1,2х25</t>
  </si>
  <si>
    <t>1,2х30</t>
  </si>
  <si>
    <t>1,2х35</t>
  </si>
  <si>
    <t>1,2х40</t>
  </si>
  <si>
    <t>1,2х50</t>
  </si>
  <si>
    <t>5кг</t>
  </si>
  <si>
    <t>1,4х20</t>
  </si>
  <si>
    <t>1,4х25</t>
  </si>
  <si>
    <t>1,4х30</t>
  </si>
  <si>
    <t>1,4х35</t>
  </si>
  <si>
    <t>1,4х40</t>
  </si>
  <si>
    <t>1,4х45</t>
  </si>
  <si>
    <t>1,4х50</t>
  </si>
  <si>
    <t>1,6х25</t>
  </si>
  <si>
    <t>1,6х30</t>
  </si>
  <si>
    <t>1,6х35</t>
  </si>
  <si>
    <t>1,6х40</t>
  </si>
  <si>
    <t>1,6х50</t>
  </si>
  <si>
    <t>1,8х30</t>
  </si>
  <si>
    <t>1,8х35</t>
  </si>
  <si>
    <t>1,8х40</t>
  </si>
  <si>
    <t>стр. 3</t>
  </si>
  <si>
    <t xml:space="preserve">HBM </t>
  </si>
  <si>
    <t>ДЮБЕЛЬ-ГВОЗДЬ</t>
  </si>
  <si>
    <r>
      <t xml:space="preserve">SM-G </t>
    </r>
    <r>
      <rPr>
        <sz val="9"/>
        <rFont val="Arial Cyr"/>
        <family val="2"/>
      </rPr>
      <t>(с бортиком)</t>
    </r>
  </si>
  <si>
    <t>SM-G (с бортиком)</t>
  </si>
  <si>
    <t>SM-L (потай)</t>
  </si>
  <si>
    <t>8х60</t>
  </si>
  <si>
    <t>8х140</t>
  </si>
  <si>
    <t>8х160</t>
  </si>
  <si>
    <t>увеличенная распорная зона</t>
  </si>
  <si>
    <t>SMT-L (потай)</t>
  </si>
  <si>
    <t xml:space="preserve">   С ПРЯМЫМ КРЮКОМ</t>
  </si>
  <si>
    <t xml:space="preserve">KRHP6  </t>
  </si>
  <si>
    <t xml:space="preserve">KRHP8  </t>
  </si>
  <si>
    <t xml:space="preserve">KRHP10 </t>
  </si>
  <si>
    <t xml:space="preserve">KRHP12 </t>
  </si>
  <si>
    <t>С  ПОЛУКОЛЬЦОМ</t>
  </si>
  <si>
    <t xml:space="preserve">KRHS6  </t>
  </si>
  <si>
    <t xml:space="preserve">KRHS8  </t>
  </si>
  <si>
    <t xml:space="preserve">KRHS10 </t>
  </si>
  <si>
    <t>KRHS12</t>
  </si>
  <si>
    <t xml:space="preserve">С КАЧЕЛЬНЫМ КРЮКОМ </t>
  </si>
  <si>
    <t>KRHZ 12</t>
  </si>
  <si>
    <t>ДЮБЕЛЬ ДЛЯ ИЗОЛЯЦИИ   С ПЛАСТ. СТЕРЖНЕМ</t>
  </si>
  <si>
    <t>IZО</t>
  </si>
  <si>
    <t>10х80</t>
  </si>
  <si>
    <t>10х90</t>
  </si>
  <si>
    <t>10х110</t>
  </si>
  <si>
    <t>10х200</t>
  </si>
  <si>
    <t>С МЕТАЛ. СТЕРЖНЕМ</t>
  </si>
  <si>
    <t>IZM</t>
  </si>
  <si>
    <t>10х220</t>
  </si>
  <si>
    <t>10х260</t>
  </si>
  <si>
    <t>10х300</t>
  </si>
  <si>
    <r>
      <t xml:space="preserve">С МЕТАЛЛИЧЕСКИМ СТЕРЖНЕМ С </t>
    </r>
    <r>
      <rPr>
        <b/>
        <sz val="8"/>
        <rFont val="Arial Cyr"/>
        <family val="0"/>
      </rPr>
      <t>ТЕРМОГОЛОВКОЙ</t>
    </r>
    <r>
      <rPr>
        <sz val="8"/>
        <rFont val="Arial Cyr"/>
        <family val="0"/>
      </rPr>
      <t xml:space="preserve"> (ДЛЯ "МОКРЫХ" ФАСАДОВ)        </t>
    </r>
    <r>
      <rPr>
        <b/>
        <sz val="8"/>
        <rFont val="Arial Cyr"/>
        <family val="0"/>
      </rPr>
      <t xml:space="preserve">  </t>
    </r>
    <r>
      <rPr>
        <b/>
        <sz val="8"/>
        <color indexed="10"/>
        <rFont val="Arial Cyr"/>
        <family val="0"/>
      </rPr>
      <t>NEW</t>
    </r>
  </si>
  <si>
    <t>IZL-Т</t>
  </si>
  <si>
    <t>стр. 7</t>
  </si>
  <si>
    <t xml:space="preserve">IZL-Т </t>
  </si>
  <si>
    <r>
      <t xml:space="preserve">IZL-Т </t>
    </r>
    <r>
      <rPr>
        <i/>
        <sz val="9"/>
        <rFont val="Arial Cyr"/>
        <family val="0"/>
      </rPr>
      <t>распорная зона 7 см</t>
    </r>
  </si>
  <si>
    <t>10х115</t>
  </si>
  <si>
    <t>10х135</t>
  </si>
  <si>
    <t>48</t>
  </si>
  <si>
    <t>49</t>
  </si>
  <si>
    <t xml:space="preserve">             RAL 1014,1018,2011,3003,3005,3009,3011,5002,5005,5010,5021,6002,6005,6020,7004,7005,7015,8017,8019,9002,9003</t>
  </si>
  <si>
    <t xml:space="preserve">   Дюбельная продукция (Tech-KREP, Россия).</t>
  </si>
  <si>
    <t xml:space="preserve">TNF </t>
  </si>
  <si>
    <r>
      <t xml:space="preserve">TSX-S </t>
    </r>
    <r>
      <rPr>
        <b/>
        <sz val="10"/>
        <color indexed="10"/>
        <rFont val="Arial Cyr"/>
        <family val="0"/>
      </rPr>
      <t>NEW</t>
    </r>
  </si>
  <si>
    <t>SA-S2 (белый) набор</t>
  </si>
  <si>
    <t>Крепление д/раковин (шайба с колпачком)</t>
  </si>
  <si>
    <t xml:space="preserve">Крепление д/унитазов (втулка с колпачком) </t>
  </si>
  <si>
    <t>SA-U1 набор</t>
  </si>
  <si>
    <t>160</t>
  </si>
  <si>
    <r>
      <t xml:space="preserve">г. Москва, 2-й Южнопортовый проезд, д. 16, строение 1      www.t-krep.ru, info@t-krep.ru     </t>
    </r>
    <r>
      <rPr>
        <b/>
        <sz val="9"/>
        <color indexed="10"/>
        <rFont val="Arial Cyr"/>
        <family val="0"/>
      </rPr>
      <t xml:space="preserve"> (495) 921-24-77</t>
    </r>
  </si>
  <si>
    <r>
      <t xml:space="preserve">г. Москва, 2-й Южнопортовый проезд, д. 16, строение 1      www.t-krep.ru     </t>
    </r>
    <r>
      <rPr>
        <b/>
        <sz val="9"/>
        <color indexed="10"/>
        <rFont val="Arial Cyr"/>
        <family val="0"/>
      </rPr>
      <t xml:space="preserve"> (495) 921-24-77</t>
    </r>
  </si>
  <si>
    <r>
      <t xml:space="preserve">г. Москва, 2-й Южнопортовый проезд, д. 16, строение 1      www.t-krep.ru    </t>
    </r>
    <r>
      <rPr>
        <b/>
        <sz val="9"/>
        <color indexed="10"/>
        <rFont val="Arial Cyr"/>
        <family val="0"/>
      </rPr>
      <t xml:space="preserve"> (495) 921-24-77</t>
    </r>
  </si>
  <si>
    <r>
      <t xml:space="preserve">г. Москва, 2-й Южнопортовый проезд, д. 16, строение 1        www.t-krep.ru       </t>
    </r>
    <r>
      <rPr>
        <b/>
        <sz val="9"/>
        <color indexed="10"/>
        <rFont val="Arial Cyr"/>
        <family val="0"/>
      </rPr>
      <t xml:space="preserve"> (495) 921-24-77</t>
    </r>
  </si>
  <si>
    <t>3,0x40</t>
  </si>
  <si>
    <t>3,0x50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</si>
</sst>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0.0000000"/>
    <numFmt numFmtId="176" formatCode="0.000000"/>
    <numFmt numFmtId="177" formatCode="#,##0.00&quot; руб.&quot;"/>
    <numFmt numFmtId="178" formatCode="0.00&quot; руб.&quot;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sz val="10"/>
      <name val="Times New Roman CE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0"/>
      <name val="Arial Cyr"/>
      <family val="2"/>
    </font>
    <font>
      <b/>
      <sz val="17"/>
      <name val="Arial Cyr"/>
      <family val="0"/>
    </font>
    <font>
      <b/>
      <sz val="9"/>
      <color indexed="10"/>
      <name val="Arial Cyr"/>
      <family val="0"/>
    </font>
    <font>
      <b/>
      <i/>
      <sz val="12"/>
      <name val="Arial Cyr"/>
      <family val="0"/>
    </font>
    <font>
      <sz val="7"/>
      <name val="Arial Cyr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sz val="10"/>
      <color indexed="63"/>
      <name val="Arial Cyr"/>
      <family val="2"/>
    </font>
    <font>
      <b/>
      <sz val="7"/>
      <name val="Arial Cyr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8"/>
      <color indexed="10"/>
      <name val="Arial Cyr"/>
      <family val="0"/>
    </font>
    <font>
      <sz val="8"/>
      <color indexed="8"/>
      <name val="MS Sans Serif"/>
      <family val="0"/>
    </font>
    <font>
      <sz val="10"/>
      <color indexed="8"/>
      <name val="Arial"/>
      <family val="0"/>
    </font>
    <font>
      <sz val="10"/>
      <color indexed="8"/>
      <name val="Times New Roman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4"/>
      <name val="Arial Cyr"/>
      <family val="0"/>
    </font>
    <font>
      <sz val="8"/>
      <color indexed="8"/>
      <name val="Times New Roman Cyr"/>
      <family val="0"/>
    </font>
    <font>
      <b/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 Cyr"/>
      <family val="2"/>
    </font>
    <font>
      <b/>
      <sz val="8"/>
      <name val="Arial Cyr"/>
      <family val="0"/>
    </font>
    <font>
      <i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5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>
      <alignment horizontal="left" vertical="top" wrapText="1"/>
    </xf>
    <xf numFmtId="3" fontId="0" fillId="2" borderId="6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top" wrapText="1"/>
    </xf>
    <xf numFmtId="3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top" wrapText="1"/>
    </xf>
    <xf numFmtId="3" fontId="0" fillId="2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2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 applyProtection="1">
      <alignment horizontal="center" vertical="center"/>
      <protection locked="0"/>
    </xf>
    <xf numFmtId="3" fontId="0" fillId="2" borderId="6" xfId="0" applyNumberFormat="1" applyFont="1" applyFill="1" applyBorder="1" applyAlignment="1" applyProtection="1">
      <alignment horizontal="left" vertical="center"/>
      <protection locked="0"/>
    </xf>
    <xf numFmtId="3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3" fontId="0" fillId="2" borderId="7" xfId="0" applyNumberFormat="1" applyFont="1" applyFill="1" applyBorder="1" applyAlignment="1" applyProtection="1">
      <alignment horizontal="left" vertical="center"/>
      <protection locked="0"/>
    </xf>
    <xf numFmtId="3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3" fontId="0" fillId="2" borderId="8" xfId="0" applyNumberFormat="1" applyFont="1" applyFill="1" applyBorder="1" applyAlignment="1" applyProtection="1">
      <alignment horizontal="left" vertical="center"/>
      <protection locked="0"/>
    </xf>
    <xf numFmtId="3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3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3" fontId="18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3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49" fontId="18" fillId="2" borderId="0" xfId="0" applyNumberFormat="1" applyFont="1" applyFill="1" applyBorder="1" applyAlignment="1" applyProtection="1">
      <alignment horizontal="center" vertical="center"/>
      <protection locked="0"/>
    </xf>
    <xf numFmtId="3" fontId="18" fillId="2" borderId="0" xfId="0" applyNumberFormat="1" applyFont="1" applyFill="1" applyBorder="1" applyAlignment="1" applyProtection="1">
      <alignment horizontal="left" vertical="center"/>
      <protection locked="0"/>
    </xf>
    <xf numFmtId="3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center"/>
    </xf>
    <xf numFmtId="3" fontId="0" fillId="2" borderId="7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3" fontId="0" fillId="2" borderId="8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2" borderId="0" xfId="0" applyFont="1" applyFill="1" applyBorder="1" applyAlignment="1" applyProtection="1">
      <alignment horizontal="center" vertical="justify" wrapText="1"/>
      <protection locked="0"/>
    </xf>
    <xf numFmtId="2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2" borderId="0" xfId="0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2" fontId="18" fillId="2" borderId="0" xfId="23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justify"/>
    </xf>
    <xf numFmtId="49" fontId="0" fillId="2" borderId="0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9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>
      <alignment horizontal="left" vertical="top" wrapText="1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top" wrapText="1"/>
    </xf>
    <xf numFmtId="0" fontId="18" fillId="2" borderId="11" xfId="0" applyNumberFormat="1" applyFont="1" applyFill="1" applyBorder="1" applyAlignment="1" applyProtection="1">
      <alignment horizontal="center" vertical="center"/>
      <protection locked="0"/>
    </xf>
    <xf numFmtId="0" fontId="18" fillId="2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2" borderId="6" xfId="0" applyFont="1" applyFill="1" applyBorder="1" applyAlignment="1" applyProtection="1">
      <alignment horizontal="left" vertical="top"/>
      <protection locked="0"/>
    </xf>
    <xf numFmtId="3" fontId="18" fillId="0" borderId="6" xfId="0" applyNumberFormat="1" applyFont="1" applyBorder="1" applyAlignment="1">
      <alignment horizontal="center" vertical="top"/>
    </xf>
    <xf numFmtId="4" fontId="18" fillId="0" borderId="6" xfId="0" applyNumberFormat="1" applyFont="1" applyFill="1" applyBorder="1" applyAlignment="1">
      <alignment/>
    </xf>
    <xf numFmtId="0" fontId="18" fillId="2" borderId="7" xfId="0" applyFont="1" applyFill="1" applyBorder="1" applyAlignment="1" applyProtection="1">
      <alignment horizontal="left" vertical="top"/>
      <protection locked="0"/>
    </xf>
    <xf numFmtId="3" fontId="18" fillId="0" borderId="7" xfId="0" applyNumberFormat="1" applyFont="1" applyBorder="1" applyAlignment="1">
      <alignment horizontal="center" vertical="top"/>
    </xf>
    <xf numFmtId="0" fontId="18" fillId="2" borderId="8" xfId="0" applyFont="1" applyFill="1" applyBorder="1" applyAlignment="1" applyProtection="1">
      <alignment horizontal="left" vertical="top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3" fontId="18" fillId="0" borderId="8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right"/>
    </xf>
    <xf numFmtId="0" fontId="22" fillId="2" borderId="6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left"/>
    </xf>
    <xf numFmtId="3" fontId="0" fillId="2" borderId="13" xfId="0" applyNumberFormat="1" applyFont="1" applyFill="1" applyBorder="1" applyAlignment="1">
      <alignment horizontal="center"/>
    </xf>
    <xf numFmtId="3" fontId="18" fillId="2" borderId="6" xfId="0" applyNumberFormat="1" applyFont="1" applyFill="1" applyBorder="1" applyAlignment="1" applyProtection="1">
      <alignment horizontal="right" vertical="center"/>
      <protection locked="0"/>
    </xf>
    <xf numFmtId="3" fontId="18" fillId="2" borderId="7" xfId="0" applyNumberFormat="1" applyFont="1" applyFill="1" applyBorder="1" applyAlignment="1" applyProtection="1">
      <alignment horizontal="right" vertical="center"/>
      <protection locked="0"/>
    </xf>
    <xf numFmtId="3" fontId="18" fillId="2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ont="1" applyFill="1" applyAlignment="1">
      <alignment/>
    </xf>
    <xf numFmtId="2" fontId="16" fillId="2" borderId="18" xfId="0" applyNumberFormat="1" applyFont="1" applyFill="1" applyBorder="1" applyAlignment="1">
      <alignment vertical="center" wrapText="1"/>
    </xf>
    <xf numFmtId="2" fontId="16" fillId="2" borderId="19" xfId="0" applyNumberFormat="1" applyFont="1" applyFill="1" applyBorder="1" applyAlignment="1">
      <alignment vertical="center" wrapText="1"/>
    </xf>
    <xf numFmtId="2" fontId="16" fillId="2" borderId="20" xfId="0" applyNumberFormat="1" applyFont="1" applyFill="1" applyBorder="1" applyAlignment="1">
      <alignment vertical="center" wrapText="1"/>
    </xf>
    <xf numFmtId="4" fontId="18" fillId="2" borderId="19" xfId="0" applyNumberFormat="1" applyFont="1" applyFill="1" applyBorder="1" applyAlignment="1">
      <alignment/>
    </xf>
    <xf numFmtId="4" fontId="16" fillId="0" borderId="19" xfId="0" applyNumberFormat="1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left" indent="1"/>
    </xf>
    <xf numFmtId="3" fontId="0" fillId="2" borderId="22" xfId="0" applyNumberFormat="1" applyFont="1" applyFill="1" applyBorder="1" applyAlignment="1">
      <alignment horizontal="center"/>
    </xf>
    <xf numFmtId="3" fontId="0" fillId="2" borderId="23" xfId="0" applyNumberFormat="1" applyFont="1" applyFill="1" applyBorder="1" applyAlignment="1">
      <alignment horizontal="center"/>
    </xf>
    <xf numFmtId="3" fontId="0" fillId="2" borderId="24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3" fontId="18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>
      <alignment/>
    </xf>
    <xf numFmtId="2" fontId="0" fillId="2" borderId="19" xfId="0" applyNumberFormat="1" applyFon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4" fillId="2" borderId="0" xfId="15" applyFill="1" applyBorder="1" applyAlignment="1">
      <alignment/>
    </xf>
    <xf numFmtId="0" fontId="19" fillId="2" borderId="3" xfId="0" applyFont="1" applyFill="1" applyBorder="1" applyAlignment="1">
      <alignment/>
    </xf>
    <xf numFmtId="0" fontId="6" fillId="2" borderId="27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vertical="top" wrapText="1"/>
    </xf>
    <xf numFmtId="0" fontId="0" fillId="2" borderId="1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top" wrapText="1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>
      <alignment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0" fontId="16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9" fillId="3" borderId="8" xfId="19" applyFont="1" applyFill="1" applyBorder="1" applyAlignment="1">
      <alignment wrapText="1"/>
      <protection/>
    </xf>
    <xf numFmtId="4" fontId="29" fillId="3" borderId="8" xfId="19" applyNumberFormat="1" applyFont="1" applyFill="1" applyBorder="1" applyAlignment="1">
      <alignment horizontal="right" wrapText="1"/>
      <protection/>
    </xf>
    <xf numFmtId="0" fontId="0" fillId="2" borderId="31" xfId="0" applyFill="1" applyBorder="1" applyAlignment="1">
      <alignment/>
    </xf>
    <xf numFmtId="0" fontId="28" fillId="3" borderId="13" xfId="19" applyFont="1" applyFill="1" applyBorder="1" applyAlignment="1">
      <alignment horizontal="center"/>
      <protection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29" fillId="3" borderId="6" xfId="19" applyFont="1" applyFill="1" applyBorder="1" applyAlignment="1">
      <alignment wrapText="1"/>
      <protection/>
    </xf>
    <xf numFmtId="4" fontId="29" fillId="3" borderId="6" xfId="19" applyNumberFormat="1" applyFont="1" applyFill="1" applyBorder="1" applyAlignment="1">
      <alignment horizontal="right" wrapText="1"/>
      <protection/>
    </xf>
    <xf numFmtId="0" fontId="0" fillId="2" borderId="10" xfId="0" applyFill="1" applyBorder="1" applyAlignment="1">
      <alignment/>
    </xf>
    <xf numFmtId="0" fontId="29" fillId="3" borderId="7" xfId="19" applyFont="1" applyFill="1" applyBorder="1" applyAlignment="1">
      <alignment wrapText="1"/>
      <protection/>
    </xf>
    <xf numFmtId="4" fontId="29" fillId="3" borderId="7" xfId="19" applyNumberFormat="1" applyFont="1" applyFill="1" applyBorder="1" applyAlignment="1">
      <alignment horizontal="right" wrapText="1"/>
      <protection/>
    </xf>
    <xf numFmtId="0" fontId="0" fillId="2" borderId="33" xfId="0" applyFill="1" applyBorder="1" applyAlignment="1">
      <alignment/>
    </xf>
    <xf numFmtId="0" fontId="34" fillId="3" borderId="7" xfId="19" applyFont="1" applyFill="1" applyBorder="1" applyAlignment="1">
      <alignment horizontal="left" wrapText="1"/>
      <protection/>
    </xf>
    <xf numFmtId="0" fontId="0" fillId="2" borderId="34" xfId="0" applyFill="1" applyBorder="1" applyAlignment="1">
      <alignment/>
    </xf>
    <xf numFmtId="14" fontId="1" fillId="2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8" fillId="2" borderId="9" xfId="0" applyNumberFormat="1" applyFont="1" applyFill="1" applyBorder="1" applyAlignment="1">
      <alignment horizontal="center" vertical="center"/>
    </xf>
    <xf numFmtId="0" fontId="18" fillId="2" borderId="10" xfId="0" applyNumberFormat="1" applyFont="1" applyFill="1" applyBorder="1" applyAlignment="1">
      <alignment horizontal="center" vertical="center"/>
    </xf>
    <xf numFmtId="0" fontId="18" fillId="2" borderId="11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vertical="top"/>
    </xf>
    <xf numFmtId="0" fontId="6" fillId="2" borderId="3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 wrapText="1"/>
    </xf>
    <xf numFmtId="2" fontId="0" fillId="2" borderId="22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ont="1" applyFill="1" applyBorder="1" applyAlignment="1">
      <alignment/>
    </xf>
    <xf numFmtId="2" fontId="0" fillId="2" borderId="37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2" fontId="18" fillId="2" borderId="2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2" fontId="18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vertical="top"/>
    </xf>
    <xf numFmtId="2" fontId="18" fillId="2" borderId="0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horizontal="right"/>
    </xf>
    <xf numFmtId="2" fontId="18" fillId="2" borderId="19" xfId="0" applyNumberFormat="1" applyFont="1" applyFill="1" applyBorder="1" applyAlignment="1">
      <alignment horizontal="right"/>
    </xf>
    <xf numFmtId="2" fontId="18" fillId="2" borderId="18" xfId="0" applyNumberFormat="1" applyFont="1" applyFill="1" applyBorder="1" applyAlignment="1">
      <alignment horizontal="right"/>
    </xf>
    <xf numFmtId="2" fontId="18" fillId="2" borderId="2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 applyProtection="1">
      <alignment vertical="center" wrapText="1"/>
      <protection locked="0"/>
    </xf>
    <xf numFmtId="2" fontId="18" fillId="2" borderId="38" xfId="0" applyNumberFormat="1" applyFont="1" applyFill="1" applyBorder="1" applyAlignment="1">
      <alignment horizontal="right"/>
    </xf>
    <xf numFmtId="2" fontId="16" fillId="2" borderId="38" xfId="0" applyNumberFormat="1" applyFont="1" applyFill="1" applyBorder="1" applyAlignment="1">
      <alignment horizontal="right" vertical="center" wrapText="1"/>
    </xf>
    <xf numFmtId="2" fontId="18" fillId="2" borderId="3" xfId="0" applyNumberFormat="1" applyFont="1" applyFill="1" applyBorder="1" applyAlignment="1">
      <alignment horizontal="right"/>
    </xf>
    <xf numFmtId="0" fontId="0" fillId="2" borderId="38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2" fontId="18" fillId="2" borderId="19" xfId="0" applyNumberFormat="1" applyFont="1" applyFill="1" applyBorder="1" applyAlignment="1">
      <alignment/>
    </xf>
    <xf numFmtId="2" fontId="18" fillId="2" borderId="18" xfId="0" applyNumberFormat="1" applyFont="1" applyFill="1" applyBorder="1" applyAlignment="1">
      <alignment/>
    </xf>
    <xf numFmtId="2" fontId="18" fillId="2" borderId="20" xfId="0" applyNumberFormat="1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2" fontId="18" fillId="2" borderId="3" xfId="0" applyNumberFormat="1" applyFont="1" applyFill="1" applyBorder="1" applyAlignment="1">
      <alignment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right"/>
    </xf>
    <xf numFmtId="0" fontId="7" fillId="2" borderId="8" xfId="0" applyFont="1" applyFill="1" applyBorder="1" applyAlignment="1" applyProtection="1">
      <alignment horizontal="center" vertical="center"/>
      <protection locked="0"/>
    </xf>
    <xf numFmtId="2" fontId="0" fillId="2" borderId="8" xfId="0" applyNumberFormat="1" applyFont="1" applyFill="1" applyBorder="1" applyAlignment="1">
      <alignment/>
    </xf>
    <xf numFmtId="2" fontId="0" fillId="2" borderId="20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center"/>
    </xf>
    <xf numFmtId="2" fontId="0" fillId="2" borderId="38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2" borderId="23" xfId="0" applyNumberFormat="1" applyFont="1" applyFill="1" applyBorder="1" applyAlignment="1">
      <alignment/>
    </xf>
    <xf numFmtId="2" fontId="0" fillId="2" borderId="24" xfId="0" applyNumberFormat="1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4" fontId="0" fillId="2" borderId="17" xfId="0" applyNumberFormat="1" applyFont="1" applyFill="1" applyBorder="1" applyAlignment="1">
      <alignment horizontal="center"/>
    </xf>
    <xf numFmtId="2" fontId="0" fillId="2" borderId="40" xfId="0" applyNumberFormat="1" applyFont="1" applyFill="1" applyBorder="1" applyAlignment="1">
      <alignment horizontal="right"/>
    </xf>
    <xf numFmtId="0" fontId="0" fillId="2" borderId="41" xfId="0" applyFont="1" applyFill="1" applyBorder="1" applyAlignment="1">
      <alignment horizontal="center"/>
    </xf>
    <xf numFmtId="4" fontId="0" fillId="2" borderId="42" xfId="0" applyNumberFormat="1" applyFont="1" applyFill="1" applyBorder="1" applyAlignment="1">
      <alignment horizontal="center"/>
    </xf>
    <xf numFmtId="4" fontId="0" fillId="2" borderId="43" xfId="0" applyNumberFormat="1" applyFont="1" applyFill="1" applyBorder="1" applyAlignment="1">
      <alignment horizontal="center"/>
    </xf>
    <xf numFmtId="4" fontId="0" fillId="2" borderId="41" xfId="0" applyNumberFormat="1" applyFont="1" applyFill="1" applyBorder="1" applyAlignment="1">
      <alignment horizontal="center"/>
    </xf>
    <xf numFmtId="4" fontId="0" fillId="2" borderId="16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/>
    </xf>
    <xf numFmtId="2" fontId="0" fillId="2" borderId="40" xfId="0" applyNumberFormat="1" applyFont="1" applyFill="1" applyBorder="1" applyAlignment="1">
      <alignment/>
    </xf>
    <xf numFmtId="2" fontId="0" fillId="2" borderId="37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 horizontal="center"/>
    </xf>
    <xf numFmtId="3" fontId="7" fillId="2" borderId="24" xfId="0" applyNumberFormat="1" applyFont="1" applyFill="1" applyBorder="1" applyAlignment="1">
      <alignment horizontal="center"/>
    </xf>
    <xf numFmtId="2" fontId="16" fillId="2" borderId="0" xfId="0" applyNumberFormat="1" applyFill="1" applyAlignment="1">
      <alignment/>
    </xf>
    <xf numFmtId="0" fontId="0" fillId="2" borderId="39" xfId="0" applyNumberFormat="1" applyFont="1" applyFill="1" applyBorder="1" applyAlignment="1" applyProtection="1">
      <alignment horizontal="center" vertical="center"/>
      <protection locked="0"/>
    </xf>
    <xf numFmtId="0" fontId="0" fillId="2" borderId="44" xfId="0" applyNumberFormat="1" applyFont="1" applyFill="1" applyBorder="1" applyAlignment="1" applyProtection="1">
      <alignment horizontal="center" vertical="center"/>
      <protection locked="0"/>
    </xf>
    <xf numFmtId="0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16" fillId="2" borderId="0" xfId="0" applyFill="1" applyAlignment="1">
      <alignment/>
    </xf>
    <xf numFmtId="0" fontId="0" fillId="2" borderId="38" xfId="0" applyFill="1" applyBorder="1" applyAlignment="1">
      <alignment/>
    </xf>
    <xf numFmtId="0" fontId="11" fillId="2" borderId="27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24" fillId="2" borderId="17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2" fontId="16" fillId="2" borderId="7" xfId="0" applyNumberFormat="1" applyFill="1" applyBorder="1" applyAlignment="1">
      <alignment horizontal="center"/>
    </xf>
    <xf numFmtId="0" fontId="16" fillId="2" borderId="7" xfId="0" applyFill="1" applyBorder="1" applyAlignment="1">
      <alignment horizontal="center"/>
    </xf>
    <xf numFmtId="0" fontId="0" fillId="2" borderId="34" xfId="0" applyFont="1" applyFill="1" applyBorder="1" applyAlignment="1">
      <alignment horizontal="center" vertical="top"/>
    </xf>
    <xf numFmtId="3" fontId="0" fillId="2" borderId="6" xfId="0" applyNumberFormat="1" applyFont="1" applyFill="1" applyBorder="1" applyAlignment="1">
      <alignment horizontal="center" vertical="top" wrapText="1"/>
    </xf>
    <xf numFmtId="0" fontId="0" fillId="2" borderId="33" xfId="0" applyFont="1" applyFill="1" applyBorder="1" applyAlignment="1">
      <alignment horizontal="center" vertical="top"/>
    </xf>
    <xf numFmtId="3" fontId="0" fillId="2" borderId="7" xfId="0" applyNumberFormat="1" applyFont="1" applyFill="1" applyBorder="1" applyAlignment="1">
      <alignment horizontal="center" vertical="top" wrapText="1"/>
    </xf>
    <xf numFmtId="3" fontId="0" fillId="2" borderId="12" xfId="0" applyNumberFormat="1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top"/>
    </xf>
    <xf numFmtId="0" fontId="6" fillId="2" borderId="45" xfId="0" applyFont="1" applyFill="1" applyBorder="1" applyAlignment="1">
      <alignment horizontal="center" vertical="top"/>
    </xf>
    <xf numFmtId="2" fontId="0" fillId="2" borderId="6" xfId="0" applyNumberFormat="1" applyFont="1" applyFill="1" applyBorder="1" applyAlignment="1">
      <alignment horizontal="right" vertical="center"/>
    </xf>
    <xf numFmtId="2" fontId="0" fillId="2" borderId="7" xfId="0" applyNumberFormat="1" applyFont="1" applyFill="1" applyBorder="1" applyAlignment="1">
      <alignment horizontal="right" vertical="center"/>
    </xf>
    <xf numFmtId="3" fontId="0" fillId="2" borderId="8" xfId="0" applyNumberFormat="1" applyFont="1" applyFill="1" applyBorder="1" applyAlignment="1">
      <alignment horizontal="center" vertical="top" wrapText="1"/>
    </xf>
    <xf numFmtId="2" fontId="0" fillId="2" borderId="8" xfId="0" applyNumberFormat="1" applyFont="1" applyFill="1" applyBorder="1" applyAlignment="1">
      <alignment horizontal="right" vertical="center"/>
    </xf>
    <xf numFmtId="0" fontId="35" fillId="2" borderId="3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30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9" xfId="0" applyNumberFormat="1" applyFont="1" applyFill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right" vertical="center"/>
    </xf>
    <xf numFmtId="2" fontId="0" fillId="2" borderId="18" xfId="0" applyNumberFormat="1" applyFont="1" applyFill="1" applyBorder="1" applyAlignment="1">
      <alignment horizontal="right" vertical="center"/>
    </xf>
    <xf numFmtId="2" fontId="0" fillId="2" borderId="20" xfId="0" applyNumberFormat="1" applyFont="1" applyFill="1" applyBorder="1" applyAlignment="1">
      <alignment horizontal="right" vertical="center"/>
    </xf>
    <xf numFmtId="2" fontId="0" fillId="2" borderId="12" xfId="0" applyNumberFormat="1" applyFont="1" applyFill="1" applyBorder="1" applyAlignment="1">
      <alignment horizontal="right" vertical="center"/>
    </xf>
    <xf numFmtId="2" fontId="0" fillId="2" borderId="26" xfId="0" applyNumberFormat="1" applyFont="1" applyFill="1" applyBorder="1" applyAlignment="1">
      <alignment horizontal="right" vertical="center"/>
    </xf>
    <xf numFmtId="164" fontId="0" fillId="2" borderId="6" xfId="0" applyNumberFormat="1" applyFont="1" applyFill="1" applyBorder="1" applyAlignment="1">
      <alignment horizontal="center"/>
    </xf>
    <xf numFmtId="169" fontId="0" fillId="2" borderId="13" xfId="0" applyNumberFormat="1" applyFont="1" applyFill="1" applyBorder="1" applyAlignment="1">
      <alignment horizontal="right" vertical="center"/>
    </xf>
    <xf numFmtId="169" fontId="0" fillId="2" borderId="32" xfId="0" applyNumberFormat="1" applyFont="1" applyFill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16" fillId="0" borderId="37" xfId="0" applyNumberFormat="1" applyFont="1" applyFill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center"/>
    </xf>
    <xf numFmtId="4" fontId="16" fillId="0" borderId="18" xfId="0" applyNumberFormat="1" applyFont="1" applyFill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3" fontId="0" fillId="2" borderId="25" xfId="0" applyNumberFormat="1" applyFont="1" applyFill="1" applyBorder="1" applyAlignment="1">
      <alignment horizontal="center"/>
    </xf>
    <xf numFmtId="4" fontId="0" fillId="0" borderId="46" xfId="0" applyNumberFormat="1" applyFont="1" applyBorder="1" applyAlignment="1">
      <alignment horizontal="right" vertical="center"/>
    </xf>
    <xf numFmtId="4" fontId="16" fillId="0" borderId="47" xfId="0" applyNumberFormat="1" applyFont="1" applyFill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4" fontId="16" fillId="0" borderId="40" xfId="0" applyNumberFormat="1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>
      <alignment horizontal="center"/>
    </xf>
    <xf numFmtId="4" fontId="0" fillId="2" borderId="8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2" fontId="0" fillId="2" borderId="26" xfId="0" applyNumberFormat="1" applyFont="1" applyFill="1" applyBorder="1" applyAlignment="1">
      <alignment horizontal="right"/>
    </xf>
    <xf numFmtId="2" fontId="16" fillId="2" borderId="37" xfId="0" applyNumberFormat="1" applyFont="1" applyFill="1" applyBorder="1" applyAlignment="1">
      <alignment vertical="center" wrapText="1"/>
    </xf>
    <xf numFmtId="2" fontId="0" fillId="2" borderId="10" xfId="0" applyNumberFormat="1" applyFont="1" applyFill="1" applyBorder="1" applyAlignment="1">
      <alignment horizontal="right" vertical="center"/>
    </xf>
    <xf numFmtId="2" fontId="0" fillId="2" borderId="11" xfId="0" applyNumberFormat="1" applyFont="1" applyFill="1" applyBorder="1" applyAlignment="1">
      <alignment horizontal="right" vertical="center"/>
    </xf>
    <xf numFmtId="2" fontId="0" fillId="2" borderId="9" xfId="0" applyNumberFormat="1" applyFont="1" applyFill="1" applyBorder="1" applyAlignment="1">
      <alignment horizontal="right" vertical="center"/>
    </xf>
    <xf numFmtId="2" fontId="16" fillId="2" borderId="40" xfId="0" applyNumberFormat="1" applyFont="1" applyFill="1" applyBorder="1" applyAlignment="1">
      <alignment vertical="center" wrapText="1"/>
    </xf>
    <xf numFmtId="2" fontId="16" fillId="2" borderId="47" xfId="0" applyNumberFormat="1" applyFont="1" applyFill="1" applyBorder="1" applyAlignment="1">
      <alignment vertical="center" wrapText="1"/>
    </xf>
    <xf numFmtId="2" fontId="0" fillId="2" borderId="19" xfId="0" applyNumberFormat="1" applyFill="1" applyBorder="1" applyAlignment="1">
      <alignment horizontal="right" vertical="center"/>
    </xf>
    <xf numFmtId="49" fontId="18" fillId="2" borderId="9" xfId="0" applyNumberFormat="1" applyFont="1" applyFill="1" applyBorder="1" applyAlignment="1" applyProtection="1">
      <alignment horizontal="center" vertical="center"/>
      <protection locked="0"/>
    </xf>
    <xf numFmtId="3" fontId="18" fillId="2" borderId="6" xfId="0" applyNumberFormat="1" applyFont="1" applyFill="1" applyBorder="1" applyAlignment="1" applyProtection="1">
      <alignment horizontal="left" vertical="center"/>
      <protection locked="0"/>
    </xf>
    <xf numFmtId="49" fontId="18" fillId="2" borderId="6" xfId="0" applyNumberFormat="1" applyFont="1" applyFill="1" applyBorder="1" applyAlignment="1" applyProtection="1">
      <alignment horizontal="center" vertical="center"/>
      <protection locked="0"/>
    </xf>
    <xf numFmtId="3" fontId="18" fillId="2" borderId="7" xfId="0" applyNumberFormat="1" applyFont="1" applyFill="1" applyBorder="1" applyAlignment="1" applyProtection="1">
      <alignment horizontal="left" vertical="center"/>
      <protection locked="0"/>
    </xf>
    <xf numFmtId="49" fontId="18" fillId="2" borderId="7" xfId="0" applyNumberFormat="1" applyFont="1" applyFill="1" applyBorder="1" applyAlignment="1" applyProtection="1">
      <alignment horizontal="center" vertical="center"/>
      <protection locked="0"/>
    </xf>
    <xf numFmtId="3" fontId="18" fillId="2" borderId="8" xfId="0" applyNumberFormat="1" applyFont="1" applyFill="1" applyBorder="1" applyAlignment="1" applyProtection="1">
      <alignment horizontal="left" vertical="center"/>
      <protection locked="0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2" fontId="0" fillId="2" borderId="48" xfId="0" applyNumberFormat="1" applyFill="1" applyBorder="1" applyAlignment="1">
      <alignment horizontal="right" vertical="center"/>
    </xf>
    <xf numFmtId="2" fontId="0" fillId="2" borderId="47" xfId="0" applyNumberFormat="1" applyFill="1" applyBorder="1" applyAlignment="1">
      <alignment horizontal="right" vertical="center"/>
    </xf>
    <xf numFmtId="2" fontId="0" fillId="2" borderId="37" xfId="0" applyNumberFormat="1" applyFill="1" applyBorder="1" applyAlignment="1">
      <alignment horizontal="right" vertical="center"/>
    </xf>
    <xf numFmtId="2" fontId="0" fillId="2" borderId="7" xfId="0" applyNumberForma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2" fontId="0" fillId="2" borderId="18" xfId="0" applyNumberFormat="1" applyFill="1" applyBorder="1" applyAlignment="1">
      <alignment horizontal="right" vertical="center"/>
    </xf>
    <xf numFmtId="2" fontId="0" fillId="2" borderId="8" xfId="0" applyNumberFormat="1" applyFill="1" applyBorder="1" applyAlignment="1">
      <alignment horizontal="right" vertical="center"/>
    </xf>
    <xf numFmtId="2" fontId="0" fillId="2" borderId="20" xfId="0" applyNumberFormat="1" applyFill="1" applyBorder="1" applyAlignment="1">
      <alignment horizontal="right" vertical="center"/>
    </xf>
    <xf numFmtId="0" fontId="15" fillId="0" borderId="49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/>
    </xf>
    <xf numFmtId="0" fontId="6" fillId="2" borderId="35" xfId="0" applyFont="1" applyFill="1" applyBorder="1" applyAlignment="1">
      <alignment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>
      <alignment horizontal="right" vertical="center"/>
    </xf>
    <xf numFmtId="2" fontId="0" fillId="2" borderId="40" xfId="0" applyNumberFormat="1" applyFill="1" applyBorder="1" applyAlignment="1">
      <alignment horizontal="right" vertical="center"/>
    </xf>
    <xf numFmtId="2" fontId="0" fillId="2" borderId="25" xfId="0" applyNumberFormat="1" applyFill="1" applyBorder="1" applyAlignment="1">
      <alignment horizontal="right" vertical="center"/>
    </xf>
    <xf numFmtId="2" fontId="0" fillId="2" borderId="12" xfId="0" applyNumberFormat="1" applyFill="1" applyBorder="1" applyAlignment="1">
      <alignment horizontal="right" vertical="center"/>
    </xf>
    <xf numFmtId="2" fontId="0" fillId="2" borderId="26" xfId="0" applyNumberFormat="1" applyFill="1" applyBorder="1" applyAlignment="1">
      <alignment horizontal="right" vertical="center"/>
    </xf>
    <xf numFmtId="2" fontId="16" fillId="2" borderId="6" xfId="20" applyNumberFormat="1" applyFont="1" applyFill="1" applyBorder="1" applyAlignment="1">
      <alignment horizontal="left"/>
      <protection/>
    </xf>
    <xf numFmtId="2" fontId="16" fillId="2" borderId="6" xfId="20" applyNumberFormat="1" applyFont="1" applyFill="1" applyBorder="1" applyAlignment="1">
      <alignment horizontal="center"/>
      <protection/>
    </xf>
    <xf numFmtId="2" fontId="0" fillId="2" borderId="22" xfId="20" applyNumberFormat="1" applyFont="1" applyFill="1" applyBorder="1" applyAlignment="1">
      <alignment horizontal="center"/>
      <protection/>
    </xf>
    <xf numFmtId="2" fontId="16" fillId="2" borderId="7" xfId="20" applyNumberFormat="1" applyFont="1" applyFill="1" applyBorder="1" applyAlignment="1">
      <alignment horizontal="left"/>
      <protection/>
    </xf>
    <xf numFmtId="2" fontId="16" fillId="2" borderId="7" xfId="20" applyNumberFormat="1" applyFont="1" applyFill="1" applyBorder="1" applyAlignment="1">
      <alignment horizontal="center"/>
      <protection/>
    </xf>
    <xf numFmtId="2" fontId="0" fillId="2" borderId="23" xfId="20" applyNumberFormat="1" applyFont="1" applyFill="1" applyBorder="1" applyAlignment="1">
      <alignment horizontal="center"/>
      <protection/>
    </xf>
    <xf numFmtId="2" fontId="16" fillId="2" borderId="8" xfId="20" applyNumberFormat="1" applyFont="1" applyFill="1" applyBorder="1" applyAlignment="1">
      <alignment horizontal="left"/>
      <protection/>
    </xf>
    <xf numFmtId="2" fontId="16" fillId="2" borderId="8" xfId="20" applyNumberFormat="1" applyFont="1" applyFill="1" applyBorder="1" applyAlignment="1">
      <alignment horizontal="center"/>
      <protection/>
    </xf>
    <xf numFmtId="2" fontId="0" fillId="2" borderId="24" xfId="20" applyNumberFormat="1" applyFont="1" applyFill="1" applyBorder="1" applyAlignment="1">
      <alignment horizontal="center"/>
      <protection/>
    </xf>
    <xf numFmtId="2" fontId="16" fillId="2" borderId="25" xfId="20" applyNumberFormat="1" applyFont="1" applyFill="1" applyBorder="1" applyAlignment="1">
      <alignment horizontal="left"/>
      <protection/>
    </xf>
    <xf numFmtId="2" fontId="16" fillId="2" borderId="25" xfId="20" applyNumberFormat="1" applyFont="1" applyFill="1" applyBorder="1" applyAlignment="1" applyProtection="1">
      <alignment horizontal="center" vertical="center"/>
      <protection locked="0"/>
    </xf>
    <xf numFmtId="2" fontId="0" fillId="2" borderId="15" xfId="20" applyNumberFormat="1" applyFont="1" applyFill="1" applyBorder="1" applyAlignment="1" applyProtection="1">
      <alignment horizontal="center" vertical="center"/>
      <protection locked="0"/>
    </xf>
    <xf numFmtId="2" fontId="16" fillId="2" borderId="7" xfId="20" applyNumberFormat="1" applyFont="1" applyFill="1" applyBorder="1" applyAlignment="1" applyProtection="1">
      <alignment horizontal="center" vertical="center"/>
      <protection locked="0"/>
    </xf>
    <xf numFmtId="2" fontId="0" fillId="2" borderId="23" xfId="20" applyNumberFormat="1" applyFont="1" applyFill="1" applyBorder="1" applyAlignment="1" applyProtection="1">
      <alignment horizontal="center" vertical="center"/>
      <protection locked="0"/>
    </xf>
    <xf numFmtId="2" fontId="16" fillId="2" borderId="12" xfId="20" applyNumberFormat="1" applyFont="1" applyFill="1" applyBorder="1" applyAlignment="1">
      <alignment horizontal="left"/>
      <protection/>
    </xf>
    <xf numFmtId="2" fontId="16" fillId="2" borderId="12" xfId="20" applyNumberFormat="1" applyFont="1" applyFill="1" applyBorder="1" applyAlignment="1" applyProtection="1">
      <alignment horizontal="center" vertical="center"/>
      <protection locked="0"/>
    </xf>
    <xf numFmtId="2" fontId="0" fillId="2" borderId="14" xfId="20" applyNumberFormat="1" applyFont="1" applyFill="1" applyBorder="1" applyAlignment="1" applyProtection="1">
      <alignment horizontal="center" vertical="center"/>
      <protection locked="0"/>
    </xf>
    <xf numFmtId="2" fontId="16" fillId="2" borderId="6" xfId="20" applyNumberFormat="1" applyFont="1" applyFill="1" applyBorder="1" applyAlignment="1" applyProtection="1">
      <alignment horizontal="center" vertical="center"/>
      <protection locked="0"/>
    </xf>
    <xf numFmtId="2" fontId="0" fillId="2" borderId="22" xfId="20" applyNumberFormat="1" applyFont="1" applyFill="1" applyBorder="1" applyAlignment="1" applyProtection="1">
      <alignment horizontal="center" vertical="center"/>
      <protection locked="0"/>
    </xf>
    <xf numFmtId="2" fontId="16" fillId="2" borderId="8" xfId="20" applyNumberFormat="1" applyFont="1" applyFill="1" applyBorder="1" applyAlignment="1" applyProtection="1">
      <alignment horizontal="center" vertical="center"/>
      <protection locked="0"/>
    </xf>
    <xf numFmtId="2" fontId="0" fillId="2" borderId="24" xfId="20" applyNumberFormat="1" applyFont="1" applyFill="1" applyBorder="1" applyAlignment="1" applyProtection="1">
      <alignment horizontal="center" vertical="center"/>
      <protection locked="0"/>
    </xf>
    <xf numFmtId="2" fontId="16" fillId="2" borderId="46" xfId="20" applyNumberFormat="1" applyFont="1" applyFill="1" applyBorder="1" applyAlignment="1">
      <alignment horizontal="left"/>
      <protection/>
    </xf>
    <xf numFmtId="2" fontId="16" fillId="2" borderId="22" xfId="20" applyNumberFormat="1" applyFont="1" applyFill="1" applyBorder="1" applyAlignment="1" applyProtection="1">
      <alignment horizontal="center" vertical="center"/>
      <protection locked="0"/>
    </xf>
    <xf numFmtId="2" fontId="0" fillId="2" borderId="50" xfId="20" applyNumberFormat="1" applyFont="1" applyFill="1" applyBorder="1" applyAlignment="1" applyProtection="1">
      <alignment horizontal="center" vertical="center"/>
      <protection locked="0"/>
    </xf>
    <xf numFmtId="2" fontId="16" fillId="2" borderId="23" xfId="20" applyNumberFormat="1" applyFont="1" applyFill="1" applyBorder="1" applyAlignment="1" applyProtection="1">
      <alignment horizontal="center" vertical="center"/>
      <protection locked="0"/>
    </xf>
    <xf numFmtId="2" fontId="0" fillId="2" borderId="23" xfId="20" applyNumberFormat="1" applyFont="1" applyFill="1" applyBorder="1" applyAlignment="1" applyProtection="1">
      <alignment horizontal="center" vertical="center"/>
      <protection locked="0"/>
    </xf>
    <xf numFmtId="2" fontId="0" fillId="2" borderId="15" xfId="20" applyNumberFormat="1" applyFont="1" applyFill="1" applyBorder="1" applyAlignment="1" applyProtection="1">
      <alignment horizontal="center" vertical="center"/>
      <protection locked="0"/>
    </xf>
    <xf numFmtId="2" fontId="0" fillId="2" borderId="14" xfId="20" applyNumberFormat="1" applyFont="1" applyFill="1" applyBorder="1" applyAlignment="1" applyProtection="1">
      <alignment horizontal="center" vertical="center"/>
      <protection locked="0"/>
    </xf>
    <xf numFmtId="2" fontId="0" fillId="2" borderId="22" xfId="20" applyNumberFormat="1" applyFont="1" applyFill="1" applyBorder="1" applyAlignment="1" applyProtection="1">
      <alignment horizontal="center" vertical="center"/>
      <protection locked="0"/>
    </xf>
    <xf numFmtId="2" fontId="0" fillId="2" borderId="24" xfId="20" applyNumberFormat="1" applyFont="1" applyFill="1" applyBorder="1" applyAlignment="1" applyProtection="1">
      <alignment horizontal="center" vertical="center"/>
      <protection locked="0"/>
    </xf>
    <xf numFmtId="2" fontId="18" fillId="2" borderId="42" xfId="0" applyNumberFormat="1" applyFont="1" applyFill="1" applyBorder="1" applyAlignment="1">
      <alignment horizontal="right"/>
    </xf>
    <xf numFmtId="2" fontId="0" fillId="2" borderId="9" xfId="23" applyNumberFormat="1" applyFont="1" applyFill="1" applyBorder="1" applyAlignment="1">
      <alignment horizontal="right"/>
    </xf>
    <xf numFmtId="2" fontId="0" fillId="2" borderId="19" xfId="20" applyNumberFormat="1" applyFont="1" applyFill="1" applyBorder="1" applyAlignment="1">
      <alignment horizontal="right"/>
      <protection/>
    </xf>
    <xf numFmtId="2" fontId="0" fillId="2" borderId="10" xfId="23" applyNumberFormat="1" applyFont="1" applyFill="1" applyBorder="1" applyAlignment="1">
      <alignment horizontal="right"/>
    </xf>
    <xf numFmtId="2" fontId="0" fillId="2" borderId="18" xfId="20" applyNumberFormat="1" applyFont="1" applyFill="1" applyBorder="1" applyAlignment="1">
      <alignment horizontal="right"/>
      <protection/>
    </xf>
    <xf numFmtId="2" fontId="0" fillId="2" borderId="11" xfId="23" applyNumberFormat="1" applyFont="1" applyFill="1" applyBorder="1" applyAlignment="1">
      <alignment horizontal="right"/>
    </xf>
    <xf numFmtId="2" fontId="0" fillId="2" borderId="20" xfId="20" applyNumberFormat="1" applyFont="1" applyFill="1" applyBorder="1" applyAlignment="1">
      <alignment horizontal="right"/>
      <protection/>
    </xf>
    <xf numFmtId="2" fontId="0" fillId="2" borderId="30" xfId="23" applyNumberFormat="1" applyFont="1" applyFill="1" applyBorder="1" applyAlignment="1">
      <alignment horizontal="right"/>
    </xf>
    <xf numFmtId="2" fontId="0" fillId="2" borderId="26" xfId="20" applyNumberFormat="1" applyFont="1" applyFill="1" applyBorder="1" applyAlignment="1">
      <alignment horizontal="right"/>
      <protection/>
    </xf>
    <xf numFmtId="2" fontId="0" fillId="2" borderId="29" xfId="23" applyNumberFormat="1" applyFont="1" applyFill="1" applyBorder="1" applyAlignment="1">
      <alignment horizontal="right"/>
    </xf>
    <xf numFmtId="2" fontId="0" fillId="2" borderId="37" xfId="20" applyNumberFormat="1" applyFont="1" applyFill="1" applyBorder="1" applyAlignment="1">
      <alignment horizontal="right"/>
      <protection/>
    </xf>
    <xf numFmtId="2" fontId="18" fillId="2" borderId="22" xfId="0" applyNumberFormat="1" applyFont="1" applyFill="1" applyBorder="1" applyAlignment="1">
      <alignment horizontal="right"/>
    </xf>
    <xf numFmtId="2" fontId="18" fillId="2" borderId="14" xfId="0" applyNumberFormat="1" applyFont="1" applyFill="1" applyBorder="1" applyAlignment="1">
      <alignment horizontal="right"/>
    </xf>
    <xf numFmtId="2" fontId="18" fillId="2" borderId="24" xfId="0" applyNumberFormat="1" applyFont="1" applyFill="1" applyBorder="1" applyAlignment="1">
      <alignment horizontal="right"/>
    </xf>
    <xf numFmtId="2" fontId="18" fillId="2" borderId="41" xfId="0" applyNumberFormat="1" applyFont="1" applyFill="1" applyBorder="1" applyAlignment="1">
      <alignment horizontal="right"/>
    </xf>
    <xf numFmtId="2" fontId="18" fillId="2" borderId="2" xfId="0" applyNumberFormat="1" applyFont="1" applyFill="1" applyBorder="1" applyAlignment="1">
      <alignment horizontal="right"/>
    </xf>
    <xf numFmtId="2" fontId="18" fillId="2" borderId="43" xfId="0" applyNumberFormat="1" applyFont="1" applyFill="1" applyBorder="1" applyAlignment="1">
      <alignment horizontal="right"/>
    </xf>
    <xf numFmtId="2" fontId="18" fillId="2" borderId="16" xfId="0" applyNumberFormat="1" applyFont="1" applyFill="1" applyBorder="1" applyAlignment="1">
      <alignment horizontal="right"/>
    </xf>
    <xf numFmtId="2" fontId="0" fillId="2" borderId="9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 horizontal="right"/>
    </xf>
    <xf numFmtId="2" fontId="0" fillId="2" borderId="30" xfId="0" applyNumberFormat="1" applyFont="1" applyFill="1" applyBorder="1" applyAlignment="1">
      <alignment horizontal="right"/>
    </xf>
    <xf numFmtId="2" fontId="18" fillId="2" borderId="26" xfId="0" applyNumberFormat="1" applyFont="1" applyFill="1" applyBorder="1" applyAlignment="1">
      <alignment horizontal="right"/>
    </xf>
    <xf numFmtId="2" fontId="0" fillId="2" borderId="11" xfId="0" applyNumberFormat="1" applyFont="1" applyFill="1" applyBorder="1" applyAlignment="1">
      <alignment horizontal="right"/>
    </xf>
    <xf numFmtId="2" fontId="0" fillId="2" borderId="29" xfId="0" applyNumberFormat="1" applyFont="1" applyFill="1" applyBorder="1" applyAlignment="1">
      <alignment horizontal="right"/>
    </xf>
    <xf numFmtId="2" fontId="18" fillId="2" borderId="37" xfId="0" applyNumberFormat="1" applyFont="1" applyFill="1" applyBorder="1" applyAlignment="1">
      <alignment horizontal="right"/>
    </xf>
    <xf numFmtId="2" fontId="18" fillId="2" borderId="9" xfId="0" applyNumberFormat="1" applyFont="1" applyFill="1" applyBorder="1" applyAlignment="1">
      <alignment horizontal="right"/>
    </xf>
    <xf numFmtId="2" fontId="18" fillId="2" borderId="10" xfId="0" applyNumberFormat="1" applyFont="1" applyFill="1" applyBorder="1" applyAlignment="1">
      <alignment horizontal="right"/>
    </xf>
    <xf numFmtId="2" fontId="18" fillId="2" borderId="30" xfId="0" applyNumberFormat="1" applyFont="1" applyFill="1" applyBorder="1" applyAlignment="1">
      <alignment horizontal="right"/>
    </xf>
    <xf numFmtId="2" fontId="18" fillId="2" borderId="11" xfId="0" applyNumberFormat="1" applyFont="1" applyFill="1" applyBorder="1" applyAlignment="1">
      <alignment horizontal="right"/>
    </xf>
    <xf numFmtId="2" fontId="18" fillId="2" borderId="29" xfId="0" applyNumberFormat="1" applyFont="1" applyFill="1" applyBorder="1" applyAlignment="1">
      <alignment horizontal="right"/>
    </xf>
    <xf numFmtId="4" fontId="18" fillId="2" borderId="6" xfId="0" applyNumberFormat="1" applyFont="1" applyFill="1" applyBorder="1" applyAlignment="1">
      <alignment/>
    </xf>
    <xf numFmtId="0" fontId="8" fillId="2" borderId="6" xfId="0" applyNumberFormat="1" applyFont="1" applyFill="1" applyBorder="1" applyAlignment="1" applyProtection="1">
      <alignment/>
      <protection locked="0"/>
    </xf>
    <xf numFmtId="0" fontId="18" fillId="2" borderId="6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 applyProtection="1">
      <alignment/>
      <protection locked="0"/>
    </xf>
    <xf numFmtId="0" fontId="18" fillId="2" borderId="7" xfId="0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 applyProtection="1">
      <alignment/>
      <protection locked="0"/>
    </xf>
    <xf numFmtId="0" fontId="18" fillId="2" borderId="12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 applyProtection="1">
      <alignment/>
      <protection locked="0"/>
    </xf>
    <xf numFmtId="0" fontId="18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/>
    </xf>
    <xf numFmtId="0" fontId="16" fillId="2" borderId="6" xfId="18" applyFont="1" applyFill="1" applyBorder="1" applyAlignment="1">
      <alignment horizontal="center"/>
      <protection/>
    </xf>
    <xf numFmtId="0" fontId="16" fillId="2" borderId="7" xfId="0" applyFont="1" applyFill="1" applyBorder="1" applyAlignment="1">
      <alignment horizontal="left" vertical="center"/>
    </xf>
    <xf numFmtId="0" fontId="16" fillId="2" borderId="7" xfId="18" applyFont="1" applyFill="1" applyBorder="1" applyAlignment="1">
      <alignment horizontal="center"/>
      <protection/>
    </xf>
    <xf numFmtId="0" fontId="16" fillId="2" borderId="8" xfId="18" applyFont="1" applyFill="1" applyBorder="1" applyAlignment="1">
      <alignment horizontal="center"/>
      <protection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18" fillId="0" borderId="7" xfId="0" applyNumberFormat="1" applyFont="1" applyFill="1" applyBorder="1" applyAlignment="1">
      <alignment/>
    </xf>
    <xf numFmtId="4" fontId="18" fillId="2" borderId="7" xfId="0" applyNumberFormat="1" applyFont="1" applyFill="1" applyBorder="1" applyAlignment="1">
      <alignment/>
    </xf>
    <xf numFmtId="4" fontId="18" fillId="2" borderId="18" xfId="0" applyNumberFormat="1" applyFont="1" applyFill="1" applyBorder="1" applyAlignment="1">
      <alignment/>
    </xf>
    <xf numFmtId="4" fontId="18" fillId="0" borderId="8" xfId="0" applyNumberFormat="1" applyFont="1" applyFill="1" applyBorder="1" applyAlignment="1">
      <alignment/>
    </xf>
    <xf numFmtId="4" fontId="18" fillId="2" borderId="20" xfId="0" applyNumberFormat="1" applyFont="1" applyFill="1" applyBorder="1" applyAlignment="1">
      <alignment/>
    </xf>
    <xf numFmtId="0" fontId="1" fillId="2" borderId="17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vertical="top"/>
    </xf>
    <xf numFmtId="4" fontId="18" fillId="0" borderId="38" xfId="0" applyNumberFormat="1" applyFont="1" applyFill="1" applyBorder="1" applyAlignment="1">
      <alignment/>
    </xf>
    <xf numFmtId="4" fontId="18" fillId="2" borderId="40" xfId="0" applyNumberFormat="1" applyFont="1" applyFill="1" applyBorder="1" applyAlignment="1">
      <alignment/>
    </xf>
    <xf numFmtId="4" fontId="18" fillId="2" borderId="8" xfId="0" applyNumberFormat="1" applyFont="1" applyFill="1" applyBorder="1" applyAlignment="1">
      <alignment/>
    </xf>
    <xf numFmtId="0" fontId="22" fillId="2" borderId="12" xfId="0" applyFont="1" applyFill="1" applyBorder="1" applyAlignment="1">
      <alignment horizontal="left" vertical="top" wrapText="1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3" fontId="0" fillId="2" borderId="12" xfId="0" applyNumberFormat="1" applyFont="1" applyFill="1" applyBorder="1" applyAlignment="1">
      <alignment horizontal="center"/>
    </xf>
    <xf numFmtId="4" fontId="18" fillId="2" borderId="12" xfId="0" applyNumberFormat="1" applyFont="1" applyFill="1" applyBorder="1" applyAlignment="1">
      <alignment/>
    </xf>
    <xf numFmtId="4" fontId="18" fillId="2" borderId="26" xfId="0" applyNumberFormat="1" applyFont="1" applyFill="1" applyBorder="1" applyAlignment="1">
      <alignment/>
    </xf>
    <xf numFmtId="4" fontId="18" fillId="2" borderId="38" xfId="0" applyNumberFormat="1" applyFont="1" applyFill="1" applyBorder="1" applyAlignment="1">
      <alignment/>
    </xf>
    <xf numFmtId="0" fontId="16" fillId="2" borderId="12" xfId="0" applyFont="1" applyFill="1" applyBorder="1" applyAlignment="1">
      <alignment horizontal="left" vertical="center"/>
    </xf>
    <xf numFmtId="0" fontId="16" fillId="2" borderId="12" xfId="18" applyFont="1" applyFill="1" applyBorder="1" applyAlignment="1">
      <alignment horizontal="center"/>
      <protection/>
    </xf>
    <xf numFmtId="0" fontId="16" fillId="2" borderId="12" xfId="0" applyFont="1" applyFill="1" applyBorder="1" applyAlignment="1">
      <alignment horizontal="left" vertical="center"/>
    </xf>
    <xf numFmtId="2" fontId="0" fillId="2" borderId="19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0" fontId="31" fillId="3" borderId="3" xfId="19" applyFont="1" applyFill="1" applyBorder="1" applyAlignment="1">
      <alignment/>
      <protection/>
    </xf>
    <xf numFmtId="0" fontId="31" fillId="3" borderId="0" xfId="19" applyFont="1" applyFill="1" applyBorder="1" applyAlignment="1">
      <alignment/>
      <protection/>
    </xf>
    <xf numFmtId="2" fontId="0" fillId="2" borderId="38" xfId="0" applyNumberFormat="1" applyFill="1" applyBorder="1" applyAlignment="1">
      <alignment/>
    </xf>
    <xf numFmtId="2" fontId="0" fillId="2" borderId="40" xfId="0" applyNumberFormat="1" applyFill="1" applyBorder="1" applyAlignment="1">
      <alignment/>
    </xf>
    <xf numFmtId="0" fontId="32" fillId="3" borderId="3" xfId="19" applyFont="1" applyFill="1" applyBorder="1" applyAlignment="1">
      <alignment/>
      <protection/>
    </xf>
    <xf numFmtId="0" fontId="32" fillId="3" borderId="0" xfId="19" applyFont="1" applyFill="1" applyBorder="1" applyAlignment="1">
      <alignment/>
      <protection/>
    </xf>
    <xf numFmtId="0" fontId="6" fillId="2" borderId="0" xfId="0" applyFont="1" applyFill="1" applyBorder="1" applyAlignment="1">
      <alignment horizontal="center" vertical="top" wrapText="1"/>
    </xf>
    <xf numFmtId="0" fontId="16" fillId="2" borderId="17" xfId="0" applyFill="1" applyBorder="1" applyAlignment="1">
      <alignment/>
    </xf>
    <xf numFmtId="0" fontId="6" fillId="2" borderId="17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top"/>
    </xf>
    <xf numFmtId="2" fontId="16" fillId="2" borderId="41" xfId="0" applyNumberFormat="1" applyFont="1" applyFill="1" applyBorder="1" applyAlignment="1">
      <alignment horizontal="right" vertical="center" wrapText="1"/>
    </xf>
    <xf numFmtId="2" fontId="16" fillId="2" borderId="42" xfId="0" applyNumberFormat="1" applyFont="1" applyFill="1" applyBorder="1" applyAlignment="1">
      <alignment horizontal="right" vertical="center" wrapText="1"/>
    </xf>
    <xf numFmtId="2" fontId="16" fillId="2" borderId="43" xfId="0" applyNumberFormat="1" applyFont="1" applyFill="1" applyBorder="1" applyAlignment="1">
      <alignment horizontal="right" vertical="center" wrapText="1"/>
    </xf>
    <xf numFmtId="2" fontId="18" fillId="2" borderId="41" xfId="0" applyNumberFormat="1" applyFont="1" applyFill="1" applyBorder="1" applyAlignment="1">
      <alignment/>
    </xf>
    <xf numFmtId="2" fontId="18" fillId="2" borderId="42" xfId="0" applyNumberFormat="1" applyFont="1" applyFill="1" applyBorder="1" applyAlignment="1">
      <alignment/>
    </xf>
    <xf numFmtId="2" fontId="18" fillId="2" borderId="43" xfId="0" applyNumberFormat="1" applyFont="1" applyFill="1" applyBorder="1" applyAlignment="1">
      <alignment/>
    </xf>
    <xf numFmtId="2" fontId="18" fillId="2" borderId="9" xfId="0" applyNumberFormat="1" applyFont="1" applyFill="1" applyBorder="1" applyAlignment="1">
      <alignment/>
    </xf>
    <xf numFmtId="2" fontId="18" fillId="2" borderId="10" xfId="0" applyNumberFormat="1" applyFont="1" applyFill="1" applyBorder="1" applyAlignment="1">
      <alignment/>
    </xf>
    <xf numFmtId="2" fontId="18" fillId="2" borderId="11" xfId="0" applyNumberFormat="1" applyFont="1" applyFill="1" applyBorder="1" applyAlignment="1">
      <alignment/>
    </xf>
    <xf numFmtId="0" fontId="0" fillId="2" borderId="22" xfId="23" applyNumberFormat="1" applyFont="1" applyFill="1" applyBorder="1" applyAlignment="1">
      <alignment horizontal="center"/>
    </xf>
    <xf numFmtId="0" fontId="0" fillId="2" borderId="23" xfId="23" applyNumberFormat="1" applyFont="1" applyFill="1" applyBorder="1" applyAlignment="1">
      <alignment horizontal="center"/>
    </xf>
    <xf numFmtId="0" fontId="0" fillId="2" borderId="24" xfId="23" applyNumberFormat="1" applyFont="1" applyFill="1" applyBorder="1" applyAlignment="1">
      <alignment horizontal="center"/>
    </xf>
    <xf numFmtId="0" fontId="0" fillId="2" borderId="15" xfId="23" applyNumberFormat="1" applyFont="1" applyFill="1" applyBorder="1" applyAlignment="1">
      <alignment horizontal="center"/>
    </xf>
    <xf numFmtId="0" fontId="0" fillId="2" borderId="14" xfId="23" applyNumberFormat="1" applyFont="1" applyFill="1" applyBorder="1" applyAlignment="1">
      <alignment horizontal="center"/>
    </xf>
    <xf numFmtId="2" fontId="0" fillId="2" borderId="41" xfId="0" applyNumberFormat="1" applyFont="1" applyFill="1" applyBorder="1" applyAlignment="1">
      <alignment/>
    </xf>
    <xf numFmtId="2" fontId="0" fillId="2" borderId="42" xfId="0" applyNumberFormat="1" applyFont="1" applyFill="1" applyBorder="1" applyAlignment="1">
      <alignment/>
    </xf>
    <xf numFmtId="2" fontId="0" fillId="2" borderId="43" xfId="0" applyNumberFormat="1" applyFont="1" applyFill="1" applyBorder="1" applyAlignment="1">
      <alignment/>
    </xf>
    <xf numFmtId="2" fontId="0" fillId="2" borderId="16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0" fillId="2" borderId="29" xfId="0" applyNumberFormat="1" applyFont="1" applyFill="1" applyBorder="1" applyAlignment="1">
      <alignment/>
    </xf>
    <xf numFmtId="2" fontId="0" fillId="2" borderId="30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 vertical="center" wrapText="1"/>
    </xf>
    <xf numFmtId="2" fontId="0" fillId="2" borderId="41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 horizontal="center" vertical="center" wrapText="1"/>
    </xf>
    <xf numFmtId="2" fontId="0" fillId="2" borderId="42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0" fontId="27" fillId="4" borderId="51" xfId="0" applyFont="1" applyFill="1" applyBorder="1" applyAlignment="1">
      <alignment wrapText="1"/>
    </xf>
    <xf numFmtId="0" fontId="27" fillId="4" borderId="52" xfId="0" applyFont="1" applyFill="1" applyBorder="1" applyAlignment="1">
      <alignment horizontal="center" wrapText="1"/>
    </xf>
    <xf numFmtId="2" fontId="16" fillId="2" borderId="9" xfId="0" applyNumberFormat="1" applyFill="1" applyBorder="1" applyAlignment="1">
      <alignment/>
    </xf>
    <xf numFmtId="2" fontId="16" fillId="2" borderId="6" xfId="0" applyNumberFormat="1" applyFill="1" applyBorder="1" applyAlignment="1">
      <alignment/>
    </xf>
    <xf numFmtId="0" fontId="27" fillId="4" borderId="53" xfId="0" applyFont="1" applyFill="1" applyBorder="1" applyAlignment="1">
      <alignment wrapText="1"/>
    </xf>
    <xf numFmtId="0" fontId="27" fillId="4" borderId="54" xfId="0" applyFont="1" applyFill="1" applyBorder="1" applyAlignment="1">
      <alignment horizontal="center" wrapText="1"/>
    </xf>
    <xf numFmtId="2" fontId="16" fillId="2" borderId="10" xfId="0" applyNumberFormat="1" applyFill="1" applyBorder="1" applyAlignment="1">
      <alignment/>
    </xf>
    <xf numFmtId="2" fontId="16" fillId="2" borderId="7" xfId="0" applyNumberFormat="1" applyFill="1" applyBorder="1" applyAlignment="1">
      <alignment/>
    </xf>
    <xf numFmtId="0" fontId="27" fillId="4" borderId="55" xfId="0" applyFont="1" applyFill="1" applyBorder="1" applyAlignment="1">
      <alignment wrapText="1"/>
    </xf>
    <xf numFmtId="0" fontId="27" fillId="4" borderId="56" xfId="0" applyFont="1" applyFill="1" applyBorder="1" applyAlignment="1">
      <alignment horizontal="center" wrapText="1"/>
    </xf>
    <xf numFmtId="2" fontId="16" fillId="2" borderId="30" xfId="0" applyNumberFormat="1" applyFill="1" applyBorder="1" applyAlignment="1">
      <alignment/>
    </xf>
    <xf numFmtId="2" fontId="16" fillId="2" borderId="12" xfId="0" applyNumberFormat="1" applyFill="1" applyBorder="1" applyAlignment="1">
      <alignment/>
    </xf>
    <xf numFmtId="0" fontId="27" fillId="4" borderId="6" xfId="0" applyFont="1" applyFill="1" applyBorder="1" applyAlignment="1">
      <alignment wrapText="1"/>
    </xf>
    <xf numFmtId="0" fontId="27" fillId="4" borderId="22" xfId="0" applyFont="1" applyFill="1" applyBorder="1" applyAlignment="1">
      <alignment horizontal="center" wrapText="1"/>
    </xf>
    <xf numFmtId="0" fontId="27" fillId="4" borderId="7" xfId="0" applyFont="1" applyFill="1" applyBorder="1" applyAlignment="1">
      <alignment wrapText="1"/>
    </xf>
    <xf numFmtId="0" fontId="27" fillId="4" borderId="23" xfId="0" applyFont="1" applyFill="1" applyBorder="1" applyAlignment="1">
      <alignment horizontal="center" wrapText="1"/>
    </xf>
    <xf numFmtId="0" fontId="27" fillId="4" borderId="12" xfId="0" applyFont="1" applyFill="1" applyBorder="1" applyAlignment="1">
      <alignment wrapText="1"/>
    </xf>
    <xf numFmtId="0" fontId="27" fillId="4" borderId="14" xfId="0" applyFont="1" applyFill="1" applyBorder="1" applyAlignment="1">
      <alignment horizontal="center" wrapText="1"/>
    </xf>
    <xf numFmtId="0" fontId="27" fillId="4" borderId="8" xfId="0" applyFont="1" applyFill="1" applyBorder="1" applyAlignment="1">
      <alignment wrapText="1"/>
    </xf>
    <xf numFmtId="0" fontId="27" fillId="4" borderId="24" xfId="0" applyFont="1" applyFill="1" applyBorder="1" applyAlignment="1">
      <alignment horizontal="center" wrapText="1"/>
    </xf>
    <xf numFmtId="2" fontId="16" fillId="2" borderId="11" xfId="0" applyNumberFormat="1" applyFill="1" applyBorder="1" applyAlignment="1">
      <alignment/>
    </xf>
    <xf numFmtId="2" fontId="16" fillId="2" borderId="8" xfId="0" applyNumberFormat="1" applyFill="1" applyBorder="1" applyAlignment="1">
      <alignment/>
    </xf>
    <xf numFmtId="2" fontId="0" fillId="2" borderId="6" xfId="0" applyNumberFormat="1" applyFont="1" applyFill="1" applyBorder="1" applyAlignment="1">
      <alignment horizontal="right"/>
    </xf>
    <xf numFmtId="2" fontId="0" fillId="2" borderId="19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 horizontal="right"/>
    </xf>
    <xf numFmtId="2" fontId="0" fillId="2" borderId="18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 horizontal="right"/>
    </xf>
    <xf numFmtId="2" fontId="0" fillId="2" borderId="20" xfId="0" applyNumberFormat="1" applyFont="1" applyFill="1" applyBorder="1" applyAlignment="1">
      <alignment/>
    </xf>
    <xf numFmtId="2" fontId="8" fillId="2" borderId="6" xfId="0" applyNumberFormat="1" applyFont="1" applyFill="1" applyBorder="1" applyAlignment="1" applyProtection="1">
      <alignment/>
      <protection locked="0"/>
    </xf>
    <xf numFmtId="2" fontId="0" fillId="2" borderId="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 applyProtection="1">
      <alignment/>
      <protection locked="0"/>
    </xf>
    <xf numFmtId="2" fontId="0" fillId="2" borderId="7" xfId="0" applyNumberFormat="1" applyFont="1" applyFill="1" applyBorder="1" applyAlignment="1">
      <alignment horizontal="center" vertical="center" wrapText="1"/>
    </xf>
    <xf numFmtId="2" fontId="0" fillId="2" borderId="57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top" wrapText="1"/>
    </xf>
    <xf numFmtId="3" fontId="6" fillId="2" borderId="2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3" fontId="6" fillId="2" borderId="2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3" fontId="6" fillId="2" borderId="24" xfId="0" applyNumberFormat="1" applyFont="1" applyFill="1" applyBorder="1" applyAlignment="1">
      <alignment horizontal="center" vertical="center" wrapText="1"/>
    </xf>
    <xf numFmtId="0" fontId="16" fillId="2" borderId="0" xfId="0" applyFill="1" applyBorder="1" applyAlignment="1">
      <alignment/>
    </xf>
    <xf numFmtId="0" fontId="16" fillId="2" borderId="0" xfId="0" applyFill="1" applyBorder="1" applyAlignment="1">
      <alignment horizontal="center" vertical="center"/>
    </xf>
    <xf numFmtId="2" fontId="0" fillId="2" borderId="40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 horizontal="center" vertical="center" wrapText="1"/>
    </xf>
    <xf numFmtId="3" fontId="0" fillId="2" borderId="23" xfId="0" applyNumberFormat="1" applyFont="1" applyFill="1" applyBorder="1" applyAlignment="1">
      <alignment horizontal="center" vertical="center" wrapText="1"/>
    </xf>
    <xf numFmtId="3" fontId="0" fillId="2" borderId="24" xfId="0" applyNumberFormat="1" applyFont="1" applyFill="1" applyBorder="1" applyAlignment="1">
      <alignment horizontal="center" vertical="center" wrapText="1"/>
    </xf>
    <xf numFmtId="3" fontId="0" fillId="2" borderId="6" xfId="0" applyNumberFormat="1" applyFont="1" applyFill="1" applyBorder="1" applyAlignment="1" quotePrefix="1">
      <alignment horizontal="center" vertical="center"/>
    </xf>
    <xf numFmtId="2" fontId="0" fillId="2" borderId="41" xfId="0" applyNumberForma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 quotePrefix="1">
      <alignment horizontal="center" vertical="center"/>
    </xf>
    <xf numFmtId="3" fontId="0" fillId="2" borderId="7" xfId="0" applyNumberFormat="1" applyFont="1" applyFill="1" applyBorder="1" applyAlignment="1" quotePrefix="1">
      <alignment horizontal="center" vertical="center"/>
    </xf>
    <xf numFmtId="0" fontId="16" fillId="2" borderId="42" xfId="0" applyFill="1" applyBorder="1" applyAlignment="1">
      <alignment horizontal="right" vertical="center"/>
    </xf>
    <xf numFmtId="0" fontId="16" fillId="2" borderId="18" xfId="0" applyFill="1" applyBorder="1" applyAlignment="1">
      <alignment horizontal="right" vertical="center"/>
    </xf>
    <xf numFmtId="2" fontId="0" fillId="2" borderId="7" xfId="0" applyNumberFormat="1" applyFont="1" applyFill="1" applyBorder="1" applyAlignment="1" quotePrefix="1">
      <alignment horizontal="center" vertical="center"/>
    </xf>
    <xf numFmtId="2" fontId="16" fillId="2" borderId="18" xfId="0" applyNumberForma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3" fontId="0" fillId="2" borderId="8" xfId="0" applyNumberFormat="1" applyFont="1" applyFill="1" applyBorder="1" applyAlignment="1" quotePrefix="1">
      <alignment horizontal="center" vertical="center"/>
    </xf>
    <xf numFmtId="0" fontId="16" fillId="2" borderId="43" xfId="0" applyFill="1" applyBorder="1" applyAlignment="1">
      <alignment horizontal="right" vertical="center"/>
    </xf>
    <xf numFmtId="0" fontId="16" fillId="2" borderId="20" xfId="0" applyFill="1" applyBorder="1" applyAlignment="1">
      <alignment horizontal="right" vertical="center"/>
    </xf>
    <xf numFmtId="2" fontId="0" fillId="2" borderId="0" xfId="0" applyNumberFormat="1" applyFont="1" applyFill="1" applyBorder="1" applyAlignment="1" quotePrefix="1">
      <alignment horizontal="center" vertical="center"/>
    </xf>
    <xf numFmtId="3" fontId="0" fillId="2" borderId="0" xfId="0" applyNumberFormat="1" applyFont="1" applyFill="1" applyBorder="1" applyAlignment="1" quotePrefix="1">
      <alignment horizontal="right"/>
    </xf>
    <xf numFmtId="2" fontId="0" fillId="2" borderId="16" xfId="0" applyNumberFormat="1" applyFill="1" applyBorder="1" applyAlignment="1">
      <alignment horizontal="right" vertical="center"/>
    </xf>
    <xf numFmtId="0" fontId="0" fillId="2" borderId="6" xfId="0" applyFont="1" applyFill="1" applyBorder="1" applyAlignment="1">
      <alignment/>
    </xf>
    <xf numFmtId="49" fontId="7" fillId="2" borderId="6" xfId="0" applyNumberFormat="1" applyFont="1" applyFill="1" applyBorder="1" applyAlignment="1">
      <alignment horizontal="center"/>
    </xf>
    <xf numFmtId="2" fontId="0" fillId="2" borderId="41" xfId="0" applyNumberFormat="1" applyFont="1" applyFill="1" applyBorder="1" applyAlignment="1">
      <alignment horizontal="right" vertical="center"/>
    </xf>
    <xf numFmtId="0" fontId="0" fillId="2" borderId="7" xfId="0" applyFont="1" applyFill="1" applyBorder="1" applyAlignment="1">
      <alignment/>
    </xf>
    <xf numFmtId="2" fontId="0" fillId="2" borderId="42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/>
    </xf>
    <xf numFmtId="49" fontId="7" fillId="2" borderId="8" xfId="0" applyNumberFormat="1" applyFont="1" applyFill="1" applyBorder="1" applyAlignment="1">
      <alignment horizontal="center"/>
    </xf>
    <xf numFmtId="2" fontId="0" fillId="2" borderId="43" xfId="0" applyNumberFormat="1" applyFont="1" applyFill="1" applyBorder="1" applyAlignment="1">
      <alignment horizontal="right" vertical="center"/>
    </xf>
    <xf numFmtId="0" fontId="0" fillId="2" borderId="7" xfId="0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2" fontId="18" fillId="2" borderId="6" xfId="23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/>
    </xf>
    <xf numFmtId="2" fontId="18" fillId="2" borderId="7" xfId="23" applyNumberFormat="1" applyFont="1" applyFill="1" applyBorder="1" applyAlignment="1" applyProtection="1">
      <alignment horizontal="right" vertical="center"/>
      <protection locked="0"/>
    </xf>
    <xf numFmtId="2" fontId="0" fillId="2" borderId="7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/>
    </xf>
    <xf numFmtId="2" fontId="18" fillId="2" borderId="8" xfId="23" applyNumberFormat="1" applyFont="1" applyFill="1" applyBorder="1" applyAlignment="1" applyProtection="1">
      <alignment horizontal="right" vertical="center"/>
      <protection locked="0"/>
    </xf>
    <xf numFmtId="2" fontId="0" fillId="2" borderId="8" xfId="0" applyNumberFormat="1" applyFont="1" applyFill="1" applyBorder="1" applyAlignment="1">
      <alignment horizontal="right" vertical="center"/>
    </xf>
    <xf numFmtId="2" fontId="0" fillId="2" borderId="46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/>
    </xf>
    <xf numFmtId="49" fontId="16" fillId="2" borderId="22" xfId="0" applyNumberFormat="1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>
      <alignment horizontal="right" vertical="center"/>
    </xf>
    <xf numFmtId="49" fontId="0" fillId="2" borderId="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2" fontId="0" fillId="2" borderId="6" xfId="0" applyNumberFormat="1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horizontal="right" vertical="center"/>
    </xf>
    <xf numFmtId="2" fontId="18" fillId="2" borderId="19" xfId="0" applyNumberFormat="1" applyFont="1" applyFill="1" applyBorder="1" applyAlignment="1">
      <alignment horizontal="right" vertical="center"/>
    </xf>
    <xf numFmtId="49" fontId="0" fillId="2" borderId="7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center"/>
    </xf>
    <xf numFmtId="2" fontId="18" fillId="2" borderId="7" xfId="0" applyNumberFormat="1" applyFont="1" applyFill="1" applyBorder="1" applyAlignment="1">
      <alignment horizontal="right" vertical="center"/>
    </xf>
    <xf numFmtId="2" fontId="18" fillId="2" borderId="18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2" fontId="18" fillId="2" borderId="8" xfId="0" applyNumberFormat="1" applyFont="1" applyFill="1" applyBorder="1" applyAlignment="1">
      <alignment horizontal="right" vertical="center"/>
    </xf>
    <xf numFmtId="2" fontId="18" fillId="2" borderId="20" xfId="0" applyNumberFormat="1" applyFont="1" applyFill="1" applyBorder="1" applyAlignment="1">
      <alignment horizontal="right" vertical="center"/>
    </xf>
    <xf numFmtId="0" fontId="0" fillId="2" borderId="41" xfId="0" applyNumberFormat="1" applyFont="1" applyFill="1" applyBorder="1" applyAlignment="1">
      <alignment horizontal="center" vertical="center"/>
    </xf>
    <xf numFmtId="2" fontId="16" fillId="2" borderId="19" xfId="0" applyNumberFormat="1" applyFill="1" applyBorder="1" applyAlignment="1">
      <alignment/>
    </xf>
    <xf numFmtId="2" fontId="16" fillId="2" borderId="18" xfId="0" applyNumberFormat="1" applyFill="1" applyBorder="1" applyAlignment="1">
      <alignment/>
    </xf>
    <xf numFmtId="0" fontId="16" fillId="2" borderId="12" xfId="0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right"/>
    </xf>
    <xf numFmtId="2" fontId="16" fillId="2" borderId="26" xfId="0" applyNumberFormat="1" applyFill="1" applyBorder="1" applyAlignment="1">
      <alignment/>
    </xf>
    <xf numFmtId="2" fontId="0" fillId="2" borderId="19" xfId="0" applyNumberFormat="1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/>
    </xf>
    <xf numFmtId="0" fontId="16" fillId="2" borderId="8" xfId="0" applyFill="1" applyBorder="1" applyAlignment="1">
      <alignment horizontal="center"/>
    </xf>
    <xf numFmtId="2" fontId="0" fillId="2" borderId="20" xfId="0" applyNumberFormat="1" applyFont="1" applyFill="1" applyBorder="1" applyAlignment="1">
      <alignment/>
    </xf>
    <xf numFmtId="0" fontId="0" fillId="2" borderId="25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center" vertical="center" wrapText="1"/>
    </xf>
    <xf numFmtId="0" fontId="16" fillId="2" borderId="25" xfId="0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right"/>
    </xf>
    <xf numFmtId="2" fontId="0" fillId="2" borderId="37" xfId="0" applyNumberFormat="1" applyFont="1" applyFill="1" applyBorder="1" applyAlignment="1">
      <alignment/>
    </xf>
    <xf numFmtId="0" fontId="16" fillId="2" borderId="12" xfId="0" applyFill="1" applyBorder="1" applyAlignment="1">
      <alignment horizontal="center"/>
    </xf>
    <xf numFmtId="0" fontId="16" fillId="2" borderId="6" xfId="0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/>
    </xf>
    <xf numFmtId="2" fontId="16" fillId="2" borderId="7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left" vertical="top" wrapText="1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6" fillId="2" borderId="7" xfId="0" applyFill="1" applyBorder="1" applyAlignment="1">
      <alignment/>
    </xf>
    <xf numFmtId="2" fontId="6" fillId="2" borderId="58" xfId="0" applyNumberFormat="1" applyFont="1" applyFill="1" applyBorder="1" applyAlignment="1">
      <alignment horizontal="center" vertical="top" wrapText="1"/>
    </xf>
    <xf numFmtId="2" fontId="0" fillId="2" borderId="8" xfId="0" applyNumberFormat="1" applyFont="1" applyFill="1" applyBorder="1" applyAlignment="1">
      <alignment horizontal="center" vertical="center" wrapText="1"/>
    </xf>
    <xf numFmtId="3" fontId="18" fillId="2" borderId="23" xfId="0" applyNumberFormat="1" applyFont="1" applyFill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horizontal="right"/>
    </xf>
    <xf numFmtId="2" fontId="18" fillId="2" borderId="18" xfId="0" applyNumberFormat="1" applyFont="1" applyFill="1" applyBorder="1" applyAlignment="1">
      <alignment/>
    </xf>
    <xf numFmtId="3" fontId="18" fillId="2" borderId="24" xfId="0" applyNumberFormat="1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right"/>
    </xf>
    <xf numFmtId="2" fontId="18" fillId="2" borderId="2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right" vertical="center"/>
    </xf>
    <xf numFmtId="2" fontId="18" fillId="2" borderId="4" xfId="0" applyNumberFormat="1" applyFont="1" applyFill="1" applyBorder="1" applyAlignment="1">
      <alignment/>
    </xf>
    <xf numFmtId="2" fontId="0" fillId="2" borderId="45" xfId="0" applyNumberFormat="1" applyFont="1" applyFill="1" applyBorder="1" applyAlignment="1">
      <alignment vertical="center"/>
    </xf>
    <xf numFmtId="2" fontId="0" fillId="2" borderId="59" xfId="0" applyNumberFormat="1" applyFont="1" applyFill="1" applyBorder="1" applyAlignment="1">
      <alignment vertical="center"/>
    </xf>
    <xf numFmtId="2" fontId="0" fillId="2" borderId="26" xfId="0" applyNumberFormat="1" applyFont="1" applyFill="1" applyBorder="1" applyAlignment="1">
      <alignment/>
    </xf>
    <xf numFmtId="0" fontId="0" fillId="2" borderId="45" xfId="0" applyNumberFormat="1" applyFont="1" applyFill="1" applyBorder="1" applyAlignment="1">
      <alignment horizontal="center" vertical="center"/>
    </xf>
    <xf numFmtId="2" fontId="0" fillId="2" borderId="59" xfId="0" applyNumberFormat="1" applyFont="1" applyFill="1" applyBorder="1" applyAlignment="1">
      <alignment horizontal="left" vertical="center" wrapText="1"/>
    </xf>
    <xf numFmtId="2" fontId="0" fillId="2" borderId="59" xfId="0" applyNumberFormat="1" applyFont="1" applyFill="1" applyBorder="1" applyAlignment="1">
      <alignment horizontal="center" vertical="center" wrapText="1"/>
    </xf>
    <xf numFmtId="2" fontId="0" fillId="2" borderId="57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 applyProtection="1">
      <alignment/>
      <protection locked="0"/>
    </xf>
    <xf numFmtId="177" fontId="21" fillId="2" borderId="38" xfId="0" applyNumberFormat="1" applyFont="1" applyFill="1" applyBorder="1" applyAlignment="1">
      <alignment horizontal="right" vertical="top" wrapText="1"/>
    </xf>
    <xf numFmtId="0" fontId="0" fillId="2" borderId="7" xfId="0" applyFont="1" applyFill="1" applyBorder="1" applyAlignment="1">
      <alignment horizontal="left" wrapText="1"/>
    </xf>
    <xf numFmtId="0" fontId="11" fillId="2" borderId="0" xfId="0" applyFont="1" applyFill="1" applyAlignment="1">
      <alignment/>
    </xf>
    <xf numFmtId="0" fontId="1" fillId="2" borderId="60" xfId="0" applyFont="1" applyFill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/>
    </xf>
    <xf numFmtId="0" fontId="6" fillId="0" borderId="61" xfId="0" applyFont="1" applyBorder="1" applyAlignment="1">
      <alignment horizontal="center" vertical="top"/>
    </xf>
    <xf numFmtId="0" fontId="6" fillId="0" borderId="58" xfId="0" applyFont="1" applyBorder="1" applyAlignment="1">
      <alignment horizontal="center" vertical="top"/>
    </xf>
    <xf numFmtId="0" fontId="1" fillId="2" borderId="6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1" fillId="2" borderId="63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9" fillId="2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38" xfId="0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2" borderId="27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horizontal="center" vertical="top" wrapText="1"/>
    </xf>
    <xf numFmtId="0" fontId="20" fillId="2" borderId="27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 vertical="top"/>
    </xf>
    <xf numFmtId="0" fontId="20" fillId="2" borderId="28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top"/>
    </xf>
    <xf numFmtId="0" fontId="0" fillId="2" borderId="28" xfId="0" applyFont="1" applyFill="1" applyBorder="1" applyAlignment="1">
      <alignment horizontal="center" vertical="top"/>
    </xf>
    <xf numFmtId="0" fontId="0" fillId="2" borderId="49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35" fillId="2" borderId="27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0" fontId="37" fillId="2" borderId="65" xfId="0" applyFont="1" applyFill="1" applyBorder="1" applyAlignment="1">
      <alignment horizontal="center" vertical="center"/>
    </xf>
    <xf numFmtId="0" fontId="37" fillId="2" borderId="6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6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35" fillId="2" borderId="6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top" wrapText="1"/>
    </xf>
    <xf numFmtId="0" fontId="16" fillId="2" borderId="33" xfId="0" applyFill="1" applyBorder="1" applyAlignment="1">
      <alignment horizontal="center" vertical="top" wrapText="1"/>
    </xf>
    <xf numFmtId="0" fontId="6" fillId="2" borderId="67" xfId="0" applyFont="1" applyFill="1" applyBorder="1" applyAlignment="1">
      <alignment horizontal="center" vertical="top"/>
    </xf>
    <xf numFmtId="0" fontId="6" fillId="2" borderId="65" xfId="0" applyFont="1" applyFill="1" applyBorder="1" applyAlignment="1">
      <alignment horizontal="center" vertical="top"/>
    </xf>
    <xf numFmtId="0" fontId="6" fillId="2" borderId="48" xfId="0" applyFont="1" applyFill="1" applyBorder="1" applyAlignment="1">
      <alignment horizontal="center" vertical="top"/>
    </xf>
    <xf numFmtId="2" fontId="0" fillId="2" borderId="65" xfId="0" applyNumberFormat="1" applyFont="1" applyFill="1" applyBorder="1" applyAlignment="1">
      <alignment horizontal="center" vertical="center"/>
    </xf>
    <xf numFmtId="2" fontId="0" fillId="2" borderId="6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16" fillId="0" borderId="27" xfId="0" applyBorder="1" applyAlignment="1">
      <alignment horizontal="center" vertical="justify"/>
    </xf>
    <xf numFmtId="0" fontId="16" fillId="0" borderId="17" xfId="0" applyBorder="1" applyAlignment="1">
      <alignment horizontal="center" vertical="justify"/>
    </xf>
    <xf numFmtId="0" fontId="16" fillId="0" borderId="28" xfId="0" applyBorder="1" applyAlignment="1">
      <alignment horizontal="center" vertical="justify"/>
    </xf>
    <xf numFmtId="0" fontId="0" fillId="0" borderId="39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2" borderId="62" xfId="0" applyFont="1" applyFill="1" applyBorder="1" applyAlignment="1">
      <alignment horizontal="center" vertical="top" wrapText="1"/>
    </xf>
    <xf numFmtId="0" fontId="0" fillId="2" borderId="60" xfId="0" applyFont="1" applyFill="1" applyBorder="1" applyAlignment="1">
      <alignment horizontal="center" vertical="top" wrapText="1"/>
    </xf>
    <xf numFmtId="0" fontId="0" fillId="2" borderId="63" xfId="0" applyFont="1" applyFill="1" applyBorder="1" applyAlignment="1">
      <alignment horizontal="center" vertical="top" wrapText="1"/>
    </xf>
    <xf numFmtId="0" fontId="0" fillId="2" borderId="62" xfId="0" applyFont="1" applyFill="1" applyBorder="1" applyAlignment="1">
      <alignment horizontal="center" vertical="justify"/>
    </xf>
    <xf numFmtId="0" fontId="0" fillId="2" borderId="60" xfId="0" applyFont="1" applyFill="1" applyBorder="1" applyAlignment="1">
      <alignment horizontal="center" vertical="justify"/>
    </xf>
    <xf numFmtId="0" fontId="0" fillId="2" borderId="63" xfId="0" applyFont="1" applyFill="1" applyBorder="1" applyAlignment="1">
      <alignment horizontal="center" vertical="justify"/>
    </xf>
    <xf numFmtId="0" fontId="6" fillId="2" borderId="2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top"/>
    </xf>
    <xf numFmtId="2" fontId="0" fillId="2" borderId="46" xfId="0" applyNumberFormat="1" applyFont="1" applyFill="1" applyBorder="1" applyAlignment="1">
      <alignment horizontal="right" vertical="center"/>
    </xf>
    <xf numFmtId="2" fontId="0" fillId="2" borderId="59" xfId="0" applyNumberFormat="1" applyFont="1" applyFill="1" applyBorder="1" applyAlignment="1">
      <alignment horizontal="right" vertical="center"/>
    </xf>
    <xf numFmtId="2" fontId="0" fillId="2" borderId="47" xfId="0" applyNumberFormat="1" applyFont="1" applyFill="1" applyBorder="1" applyAlignment="1">
      <alignment horizontal="right" vertical="center"/>
    </xf>
    <xf numFmtId="2" fontId="0" fillId="2" borderId="57" xfId="0" applyNumberFormat="1" applyFont="1" applyFill="1" applyBorder="1" applyAlignment="1">
      <alignment horizontal="right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3" fontId="0" fillId="2" borderId="46" xfId="0" applyNumberFormat="1" applyFont="1" applyFill="1" applyBorder="1" applyAlignment="1">
      <alignment horizontal="center" vertical="center"/>
    </xf>
    <xf numFmtId="3" fontId="0" fillId="2" borderId="59" xfId="0" applyNumberFormat="1" applyFont="1" applyFill="1" applyBorder="1" applyAlignment="1">
      <alignment horizontal="center" vertical="center"/>
    </xf>
    <xf numFmtId="2" fontId="18" fillId="2" borderId="46" xfId="23" applyNumberFormat="1" applyFont="1" applyFill="1" applyBorder="1" applyAlignment="1" applyProtection="1">
      <alignment horizontal="right" vertical="center"/>
      <protection locked="0"/>
    </xf>
    <xf numFmtId="2" fontId="18" fillId="2" borderId="59" xfId="23" applyNumberFormat="1" applyFont="1" applyFill="1" applyBorder="1" applyAlignment="1" applyProtection="1">
      <alignment horizontal="right" vertical="center"/>
      <protection locked="0"/>
    </xf>
    <xf numFmtId="0" fontId="1" fillId="2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0" fontId="0" fillId="2" borderId="46" xfId="0" applyNumberFormat="1" applyFont="1" applyFill="1" applyBorder="1" applyAlignment="1">
      <alignment horizontal="center" vertical="center"/>
    </xf>
    <xf numFmtId="0" fontId="0" fillId="2" borderId="59" xfId="0" applyNumberFormat="1" applyFont="1" applyFill="1" applyBorder="1" applyAlignment="1">
      <alignment horizontal="center" vertical="center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61" xfId="0" applyFont="1" applyFill="1" applyBorder="1" applyAlignment="1" applyProtection="1">
      <alignment horizontal="center" vertical="center" wrapText="1"/>
      <protection locked="0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center" vertical="top" wrapText="1"/>
      <protection locked="0"/>
    </xf>
    <xf numFmtId="0" fontId="0" fillId="2" borderId="17" xfId="0" applyFont="1" applyFill="1" applyBorder="1" applyAlignment="1" applyProtection="1">
      <alignment horizontal="center" vertical="top" wrapText="1"/>
      <protection locked="0"/>
    </xf>
    <xf numFmtId="0" fontId="0" fillId="2" borderId="28" xfId="0" applyFont="1" applyFill="1" applyBorder="1" applyAlignment="1" applyProtection="1">
      <alignment horizontal="center" vertical="top" wrapText="1"/>
      <protection locked="0"/>
    </xf>
    <xf numFmtId="0" fontId="15" fillId="0" borderId="49" xfId="0" applyFont="1" applyBorder="1" applyAlignment="1">
      <alignment horizontal="center" vertical="top"/>
    </xf>
    <xf numFmtId="0" fontId="15" fillId="0" borderId="58" xfId="0" applyFont="1" applyBorder="1" applyAlignment="1">
      <alignment horizontal="center" vertical="top"/>
    </xf>
    <xf numFmtId="0" fontId="17" fillId="2" borderId="27" xfId="0" applyFont="1" applyFill="1" applyBorder="1" applyAlignment="1" applyProtection="1">
      <alignment horizontal="center" vertical="top" wrapText="1"/>
      <protection locked="0"/>
    </xf>
    <xf numFmtId="0" fontId="17" fillId="2" borderId="17" xfId="0" applyFont="1" applyFill="1" applyBorder="1" applyAlignment="1" applyProtection="1">
      <alignment horizontal="center" vertical="top" wrapText="1"/>
      <protection locked="0"/>
    </xf>
    <xf numFmtId="0" fontId="17" fillId="2" borderId="28" xfId="0" applyFont="1" applyFill="1" applyBorder="1" applyAlignment="1" applyProtection="1">
      <alignment horizontal="center" vertical="top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2" borderId="5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6" fillId="0" borderId="28" xfId="0" applyFont="1" applyBorder="1" applyAlignment="1">
      <alignment horizontal="center" vertical="justify"/>
    </xf>
    <xf numFmtId="0" fontId="6" fillId="0" borderId="2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1" fillId="2" borderId="62" xfId="0" applyFont="1" applyFill="1" applyBorder="1" applyAlignment="1">
      <alignment horizontal="center" vertical="top" wrapText="1"/>
    </xf>
    <xf numFmtId="0" fontId="1" fillId="2" borderId="60" xfId="0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horizontal="center" vertical="top" wrapText="1"/>
    </xf>
    <xf numFmtId="0" fontId="6" fillId="2" borderId="39" xfId="0" applyFont="1" applyFill="1" applyBorder="1" applyAlignment="1">
      <alignment horizontal="left" vertical="top" wrapText="1"/>
    </xf>
    <xf numFmtId="0" fontId="6" fillId="2" borderId="49" xfId="0" applyFont="1" applyFill="1" applyBorder="1" applyAlignment="1">
      <alignment horizontal="left" vertical="top" wrapText="1"/>
    </xf>
    <xf numFmtId="0" fontId="6" fillId="2" borderId="58" xfId="0" applyFont="1" applyFill="1" applyBorder="1" applyAlignment="1">
      <alignment horizontal="left" vertical="top" wrapText="1"/>
    </xf>
    <xf numFmtId="2" fontId="6" fillId="2" borderId="39" xfId="0" applyNumberFormat="1" applyFont="1" applyFill="1" applyBorder="1" applyAlignment="1">
      <alignment horizontal="center" vertical="top"/>
    </xf>
    <xf numFmtId="2" fontId="6" fillId="2" borderId="49" xfId="0" applyNumberFormat="1" applyFont="1" applyFill="1" applyBorder="1" applyAlignment="1">
      <alignment horizontal="center" vertical="top"/>
    </xf>
    <xf numFmtId="0" fontId="6" fillId="2" borderId="62" xfId="0" applyFont="1" applyFill="1" applyBorder="1" applyAlignment="1">
      <alignment horizontal="center" vertical="top" wrapText="1"/>
    </xf>
    <xf numFmtId="0" fontId="6" fillId="2" borderId="60" xfId="0" applyFont="1" applyFill="1" applyBorder="1" applyAlignment="1">
      <alignment horizontal="center" vertical="top" wrapText="1"/>
    </xf>
    <xf numFmtId="0" fontId="6" fillId="2" borderId="63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38" xfId="0" applyFont="1" applyFill="1" applyBorder="1" applyAlignment="1">
      <alignment horizontal="center" vertical="top" wrapText="1"/>
    </xf>
    <xf numFmtId="0" fontId="0" fillId="2" borderId="25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0" fillId="2" borderId="46" xfId="15" applyFont="1" applyFill="1" applyBorder="1" applyAlignment="1" applyProtection="1">
      <alignment horizontal="center" vertical="center"/>
      <protection locked="0"/>
    </xf>
    <xf numFmtId="0" fontId="30" fillId="2" borderId="47" xfId="15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62" xfId="0" applyFill="1" applyBorder="1" applyAlignment="1">
      <alignment horizontal="center" vertical="top"/>
    </xf>
    <xf numFmtId="0" fontId="0" fillId="2" borderId="60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</cellXfs>
  <cellStyles count="11">
    <cellStyle name="Normal" xfId="0"/>
    <cellStyle name="Hyperlink" xfId="15"/>
    <cellStyle name="Currency" xfId="16"/>
    <cellStyle name="Currency [0]" xfId="17"/>
    <cellStyle name="Обычный_глухарь" xfId="18"/>
    <cellStyle name="Обычный_Лист1" xfId="19"/>
    <cellStyle name="Обычный_УНИВЕРС 12 апреля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2.png" /><Relationship Id="rId3" Type="http://schemas.openxmlformats.org/officeDocument/2006/relationships/image" Target="../media/image4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3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4.png" /><Relationship Id="rId3" Type="http://schemas.openxmlformats.org/officeDocument/2006/relationships/image" Target="../media/image50.png" /><Relationship Id="rId4" Type="http://schemas.openxmlformats.org/officeDocument/2006/relationships/image" Target="../media/image43.png" /><Relationship Id="rId5" Type="http://schemas.openxmlformats.org/officeDocument/2006/relationships/image" Target="../media/image52.png" /><Relationship Id="rId6" Type="http://schemas.openxmlformats.org/officeDocument/2006/relationships/image" Target="../media/image42.png" /><Relationship Id="rId7" Type="http://schemas.openxmlformats.org/officeDocument/2006/relationships/image" Target="../media/image45.png" /><Relationship Id="rId8" Type="http://schemas.openxmlformats.org/officeDocument/2006/relationships/image" Target="../media/image4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http://www.omax.ru/images/fixture/rivets1.gif" TargetMode="External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3.png" /><Relationship Id="rId3" Type="http://schemas.openxmlformats.org/officeDocument/2006/relationships/image" Target="../media/image47.png" /><Relationship Id="rId4" Type="http://schemas.openxmlformats.org/officeDocument/2006/relationships/image" Target="../media/image37.png" /><Relationship Id="rId5" Type="http://schemas.openxmlformats.org/officeDocument/2006/relationships/image" Target="../media/image5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8.png" /><Relationship Id="rId3" Type="http://schemas.openxmlformats.org/officeDocument/2006/relationships/image" Target="../media/image41.png" /><Relationship Id="rId4" Type="http://schemas.openxmlformats.org/officeDocument/2006/relationships/image" Target="../media/image31.png" /><Relationship Id="rId5" Type="http://schemas.openxmlformats.org/officeDocument/2006/relationships/image" Target="../media/image54.png" /><Relationship Id="rId6" Type="http://schemas.openxmlformats.org/officeDocument/2006/relationships/image" Target="../media/image55.png" /><Relationship Id="rId7" Type="http://schemas.openxmlformats.org/officeDocument/2006/relationships/image" Target="../media/image30.png" /><Relationship Id="rId8" Type="http://schemas.openxmlformats.org/officeDocument/2006/relationships/image" Target="../media/image3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1.png" /><Relationship Id="rId4" Type="http://schemas.openxmlformats.org/officeDocument/2006/relationships/image" Target="../media/image52.png" /><Relationship Id="rId5" Type="http://schemas.openxmlformats.org/officeDocument/2006/relationships/image" Target="../media/image5.png" /><Relationship Id="rId6" Type="http://schemas.openxmlformats.org/officeDocument/2006/relationships/image" Target="../media/image8.png" /><Relationship Id="rId7" Type="http://schemas.openxmlformats.org/officeDocument/2006/relationships/image" Target="../media/image13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1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3.png" /><Relationship Id="rId3" Type="http://schemas.openxmlformats.org/officeDocument/2006/relationships/image" Target="../media/image24.png" /><Relationship Id="rId4" Type="http://schemas.openxmlformats.org/officeDocument/2006/relationships/image" Target="../media/image25.png" /><Relationship Id="rId5" Type="http://schemas.openxmlformats.org/officeDocument/2006/relationships/image" Target="../media/image27.png" /><Relationship Id="rId6" Type="http://schemas.openxmlformats.org/officeDocument/2006/relationships/image" Target="../media/image29.png" /><Relationship Id="rId7" Type="http://schemas.openxmlformats.org/officeDocument/2006/relationships/image" Target="../media/image32.png" /><Relationship Id="rId8" Type="http://schemas.openxmlformats.org/officeDocument/2006/relationships/image" Target="../media/image3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9.emf" /><Relationship Id="rId3" Type="http://schemas.openxmlformats.org/officeDocument/2006/relationships/image" Target="../media/image4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5.emf" /><Relationship Id="rId4" Type="http://schemas.openxmlformats.org/officeDocument/2006/relationships/image" Target="../media/image1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4048125</xdr:colOff>
      <xdr:row>9</xdr:row>
      <xdr:rowOff>114300</xdr:rowOff>
    </xdr:from>
    <xdr:to>
      <xdr:col>1</xdr:col>
      <xdr:colOff>5676900</xdr:colOff>
      <xdr:row>11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524000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38100</xdr:rowOff>
    </xdr:from>
    <xdr:to>
      <xdr:col>6</xdr:col>
      <xdr:colOff>295275</xdr:colOff>
      <xdr:row>8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8100"/>
          <a:ext cx="6619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</xdr:row>
      <xdr:rowOff>9525</xdr:rowOff>
    </xdr:from>
    <xdr:to>
      <xdr:col>0</xdr:col>
      <xdr:colOff>1990725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5300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7</xdr:row>
      <xdr:rowOff>152400</xdr:rowOff>
    </xdr:from>
    <xdr:to>
      <xdr:col>0</xdr:col>
      <xdr:colOff>1885950</xdr:colOff>
      <xdr:row>9</xdr:row>
      <xdr:rowOff>66675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295400"/>
          <a:ext cx="1562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18</xdr:row>
      <xdr:rowOff>0</xdr:rowOff>
    </xdr:from>
    <xdr:to>
      <xdr:col>0</xdr:col>
      <xdr:colOff>1943100</xdr:colOff>
      <xdr:row>19</xdr:row>
      <xdr:rowOff>85725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943225"/>
          <a:ext cx="1685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</xdr:row>
      <xdr:rowOff>9525</xdr:rowOff>
    </xdr:from>
    <xdr:to>
      <xdr:col>0</xdr:col>
      <xdr:colOff>1990725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5300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11</xdr:row>
      <xdr:rowOff>9525</xdr:rowOff>
    </xdr:from>
    <xdr:to>
      <xdr:col>0</xdr:col>
      <xdr:colOff>1838325</xdr:colOff>
      <xdr:row>14</xdr:row>
      <xdr:rowOff>9525</xdr:rowOff>
    </xdr:to>
    <xdr:pic>
      <xdr:nvPicPr>
        <xdr:cNvPr id="2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80022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9525</xdr:rowOff>
    </xdr:from>
    <xdr:to>
      <xdr:col>0</xdr:col>
      <xdr:colOff>1743075</xdr:colOff>
      <xdr:row>5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95300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23</xdr:row>
      <xdr:rowOff>0</xdr:rowOff>
    </xdr:from>
    <xdr:to>
      <xdr:col>11</xdr:col>
      <xdr:colOff>0</xdr:colOff>
      <xdr:row>26</xdr:row>
      <xdr:rowOff>47625</xdr:rowOff>
    </xdr:to>
    <xdr:sp>
      <xdr:nvSpPr>
        <xdr:cNvPr id="2" name="Rectangle 48"/>
        <xdr:cNvSpPr>
          <a:spLocks/>
        </xdr:cNvSpPr>
      </xdr:nvSpPr>
      <xdr:spPr>
        <a:xfrm>
          <a:off x="76200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552450</xdr:colOff>
      <xdr:row>23</xdr:row>
      <xdr:rowOff>0</xdr:rowOff>
    </xdr:from>
    <xdr:to>
      <xdr:col>11</xdr:col>
      <xdr:colOff>0</xdr:colOff>
      <xdr:row>26</xdr:row>
      <xdr:rowOff>47625</xdr:rowOff>
    </xdr:to>
    <xdr:sp>
      <xdr:nvSpPr>
        <xdr:cNvPr id="3" name="Rectangle 49"/>
        <xdr:cNvSpPr>
          <a:spLocks/>
        </xdr:cNvSpPr>
      </xdr:nvSpPr>
      <xdr:spPr>
        <a:xfrm>
          <a:off x="76200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552450</xdr:colOff>
      <xdr:row>23</xdr:row>
      <xdr:rowOff>0</xdr:rowOff>
    </xdr:from>
    <xdr:to>
      <xdr:col>11</xdr:col>
      <xdr:colOff>0</xdr:colOff>
      <xdr:row>26</xdr:row>
      <xdr:rowOff>47625</xdr:rowOff>
    </xdr:to>
    <xdr:sp>
      <xdr:nvSpPr>
        <xdr:cNvPr id="4" name="Rectangle 50"/>
        <xdr:cNvSpPr>
          <a:spLocks/>
        </xdr:cNvSpPr>
      </xdr:nvSpPr>
      <xdr:spPr>
        <a:xfrm>
          <a:off x="76200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552450</xdr:colOff>
      <xdr:row>23</xdr:row>
      <xdr:rowOff>0</xdr:rowOff>
    </xdr:from>
    <xdr:to>
      <xdr:col>11</xdr:col>
      <xdr:colOff>0</xdr:colOff>
      <xdr:row>26</xdr:row>
      <xdr:rowOff>47625</xdr:rowOff>
    </xdr:to>
    <xdr:sp>
      <xdr:nvSpPr>
        <xdr:cNvPr id="5" name="Rectangle 51"/>
        <xdr:cNvSpPr>
          <a:spLocks/>
        </xdr:cNvSpPr>
      </xdr:nvSpPr>
      <xdr:spPr>
        <a:xfrm>
          <a:off x="76200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552450</xdr:colOff>
      <xdr:row>23</xdr:row>
      <xdr:rowOff>0</xdr:rowOff>
    </xdr:from>
    <xdr:to>
      <xdr:col>11</xdr:col>
      <xdr:colOff>0</xdr:colOff>
      <xdr:row>26</xdr:row>
      <xdr:rowOff>47625</xdr:rowOff>
    </xdr:to>
    <xdr:sp>
      <xdr:nvSpPr>
        <xdr:cNvPr id="6" name="Rectangle 52"/>
        <xdr:cNvSpPr>
          <a:spLocks/>
        </xdr:cNvSpPr>
      </xdr:nvSpPr>
      <xdr:spPr>
        <a:xfrm>
          <a:off x="76200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552450</xdr:colOff>
      <xdr:row>23</xdr:row>
      <xdr:rowOff>0</xdr:rowOff>
    </xdr:from>
    <xdr:to>
      <xdr:col>11</xdr:col>
      <xdr:colOff>0</xdr:colOff>
      <xdr:row>26</xdr:row>
      <xdr:rowOff>47625</xdr:rowOff>
    </xdr:to>
    <xdr:sp>
      <xdr:nvSpPr>
        <xdr:cNvPr id="7" name="Rectangle 53"/>
        <xdr:cNvSpPr>
          <a:spLocks/>
        </xdr:cNvSpPr>
      </xdr:nvSpPr>
      <xdr:spPr>
        <a:xfrm>
          <a:off x="76200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552450</xdr:colOff>
      <xdr:row>23</xdr:row>
      <xdr:rowOff>0</xdr:rowOff>
    </xdr:from>
    <xdr:to>
      <xdr:col>11</xdr:col>
      <xdr:colOff>0</xdr:colOff>
      <xdr:row>26</xdr:row>
      <xdr:rowOff>47625</xdr:rowOff>
    </xdr:to>
    <xdr:sp>
      <xdr:nvSpPr>
        <xdr:cNvPr id="8" name="Rectangle 54"/>
        <xdr:cNvSpPr>
          <a:spLocks/>
        </xdr:cNvSpPr>
      </xdr:nvSpPr>
      <xdr:spPr>
        <a:xfrm>
          <a:off x="76200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552450</xdr:colOff>
      <xdr:row>23</xdr:row>
      <xdr:rowOff>0</xdr:rowOff>
    </xdr:from>
    <xdr:to>
      <xdr:col>11</xdr:col>
      <xdr:colOff>0</xdr:colOff>
      <xdr:row>26</xdr:row>
      <xdr:rowOff>47625</xdr:rowOff>
    </xdr:to>
    <xdr:sp>
      <xdr:nvSpPr>
        <xdr:cNvPr id="9" name="Rectangle 55"/>
        <xdr:cNvSpPr>
          <a:spLocks/>
        </xdr:cNvSpPr>
      </xdr:nvSpPr>
      <xdr:spPr>
        <a:xfrm>
          <a:off x="76200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23</xdr:row>
      <xdr:rowOff>0</xdr:rowOff>
    </xdr:from>
    <xdr:to>
      <xdr:col>9</xdr:col>
      <xdr:colOff>0</xdr:colOff>
      <xdr:row>26</xdr:row>
      <xdr:rowOff>47625</xdr:rowOff>
    </xdr:to>
    <xdr:sp>
      <xdr:nvSpPr>
        <xdr:cNvPr id="10" name="Rectangle 56"/>
        <xdr:cNvSpPr>
          <a:spLocks/>
        </xdr:cNvSpPr>
      </xdr:nvSpPr>
      <xdr:spPr>
        <a:xfrm>
          <a:off x="65151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23</xdr:row>
      <xdr:rowOff>0</xdr:rowOff>
    </xdr:from>
    <xdr:to>
      <xdr:col>9</xdr:col>
      <xdr:colOff>0</xdr:colOff>
      <xdr:row>26</xdr:row>
      <xdr:rowOff>47625</xdr:rowOff>
    </xdr:to>
    <xdr:sp>
      <xdr:nvSpPr>
        <xdr:cNvPr id="11" name="Rectangle 57"/>
        <xdr:cNvSpPr>
          <a:spLocks/>
        </xdr:cNvSpPr>
      </xdr:nvSpPr>
      <xdr:spPr>
        <a:xfrm>
          <a:off x="65151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23</xdr:row>
      <xdr:rowOff>0</xdr:rowOff>
    </xdr:from>
    <xdr:to>
      <xdr:col>9</xdr:col>
      <xdr:colOff>0</xdr:colOff>
      <xdr:row>26</xdr:row>
      <xdr:rowOff>47625</xdr:rowOff>
    </xdr:to>
    <xdr:sp>
      <xdr:nvSpPr>
        <xdr:cNvPr id="12" name="Rectangle 58"/>
        <xdr:cNvSpPr>
          <a:spLocks/>
        </xdr:cNvSpPr>
      </xdr:nvSpPr>
      <xdr:spPr>
        <a:xfrm>
          <a:off x="65151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23</xdr:row>
      <xdr:rowOff>0</xdr:rowOff>
    </xdr:from>
    <xdr:to>
      <xdr:col>9</xdr:col>
      <xdr:colOff>0</xdr:colOff>
      <xdr:row>26</xdr:row>
      <xdr:rowOff>47625</xdr:rowOff>
    </xdr:to>
    <xdr:sp>
      <xdr:nvSpPr>
        <xdr:cNvPr id="13" name="Rectangle 59"/>
        <xdr:cNvSpPr>
          <a:spLocks/>
        </xdr:cNvSpPr>
      </xdr:nvSpPr>
      <xdr:spPr>
        <a:xfrm>
          <a:off x="65151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23</xdr:row>
      <xdr:rowOff>0</xdr:rowOff>
    </xdr:from>
    <xdr:to>
      <xdr:col>9</xdr:col>
      <xdr:colOff>0</xdr:colOff>
      <xdr:row>26</xdr:row>
      <xdr:rowOff>47625</xdr:rowOff>
    </xdr:to>
    <xdr:sp>
      <xdr:nvSpPr>
        <xdr:cNvPr id="14" name="Rectangle 60"/>
        <xdr:cNvSpPr>
          <a:spLocks/>
        </xdr:cNvSpPr>
      </xdr:nvSpPr>
      <xdr:spPr>
        <a:xfrm>
          <a:off x="65151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23</xdr:row>
      <xdr:rowOff>0</xdr:rowOff>
    </xdr:from>
    <xdr:to>
      <xdr:col>9</xdr:col>
      <xdr:colOff>0</xdr:colOff>
      <xdr:row>26</xdr:row>
      <xdr:rowOff>47625</xdr:rowOff>
    </xdr:to>
    <xdr:sp>
      <xdr:nvSpPr>
        <xdr:cNvPr id="15" name="Rectangle 61"/>
        <xdr:cNvSpPr>
          <a:spLocks/>
        </xdr:cNvSpPr>
      </xdr:nvSpPr>
      <xdr:spPr>
        <a:xfrm>
          <a:off x="65151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23</xdr:row>
      <xdr:rowOff>0</xdr:rowOff>
    </xdr:from>
    <xdr:to>
      <xdr:col>9</xdr:col>
      <xdr:colOff>0</xdr:colOff>
      <xdr:row>26</xdr:row>
      <xdr:rowOff>47625</xdr:rowOff>
    </xdr:to>
    <xdr:sp>
      <xdr:nvSpPr>
        <xdr:cNvPr id="16" name="Rectangle 62"/>
        <xdr:cNvSpPr>
          <a:spLocks/>
        </xdr:cNvSpPr>
      </xdr:nvSpPr>
      <xdr:spPr>
        <a:xfrm>
          <a:off x="65151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552450</xdr:colOff>
      <xdr:row>23</xdr:row>
      <xdr:rowOff>0</xdr:rowOff>
    </xdr:from>
    <xdr:to>
      <xdr:col>9</xdr:col>
      <xdr:colOff>0</xdr:colOff>
      <xdr:row>26</xdr:row>
      <xdr:rowOff>47625</xdr:rowOff>
    </xdr:to>
    <xdr:sp>
      <xdr:nvSpPr>
        <xdr:cNvPr id="17" name="Rectangle 63"/>
        <xdr:cNvSpPr>
          <a:spLocks/>
        </xdr:cNvSpPr>
      </xdr:nvSpPr>
      <xdr:spPr>
        <a:xfrm>
          <a:off x="65151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26</xdr:row>
      <xdr:rowOff>47625</xdr:rowOff>
    </xdr:to>
    <xdr:sp>
      <xdr:nvSpPr>
        <xdr:cNvPr id="18" name="Rectangle 64"/>
        <xdr:cNvSpPr>
          <a:spLocks/>
        </xdr:cNvSpPr>
      </xdr:nvSpPr>
      <xdr:spPr>
        <a:xfrm>
          <a:off x="37528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26</xdr:row>
      <xdr:rowOff>47625</xdr:rowOff>
    </xdr:to>
    <xdr:sp>
      <xdr:nvSpPr>
        <xdr:cNvPr id="19" name="Rectangle 65"/>
        <xdr:cNvSpPr>
          <a:spLocks/>
        </xdr:cNvSpPr>
      </xdr:nvSpPr>
      <xdr:spPr>
        <a:xfrm>
          <a:off x="37528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26</xdr:row>
      <xdr:rowOff>47625</xdr:rowOff>
    </xdr:to>
    <xdr:sp>
      <xdr:nvSpPr>
        <xdr:cNvPr id="20" name="Rectangle 66"/>
        <xdr:cNvSpPr>
          <a:spLocks/>
        </xdr:cNvSpPr>
      </xdr:nvSpPr>
      <xdr:spPr>
        <a:xfrm>
          <a:off x="37528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26</xdr:row>
      <xdr:rowOff>47625</xdr:rowOff>
    </xdr:to>
    <xdr:sp>
      <xdr:nvSpPr>
        <xdr:cNvPr id="21" name="Rectangle 67"/>
        <xdr:cNvSpPr>
          <a:spLocks/>
        </xdr:cNvSpPr>
      </xdr:nvSpPr>
      <xdr:spPr>
        <a:xfrm>
          <a:off x="37528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26</xdr:row>
      <xdr:rowOff>47625</xdr:rowOff>
    </xdr:to>
    <xdr:sp>
      <xdr:nvSpPr>
        <xdr:cNvPr id="22" name="Rectangle 68"/>
        <xdr:cNvSpPr>
          <a:spLocks/>
        </xdr:cNvSpPr>
      </xdr:nvSpPr>
      <xdr:spPr>
        <a:xfrm>
          <a:off x="37528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26</xdr:row>
      <xdr:rowOff>47625</xdr:rowOff>
    </xdr:to>
    <xdr:sp>
      <xdr:nvSpPr>
        <xdr:cNvPr id="23" name="Rectangle 69"/>
        <xdr:cNvSpPr>
          <a:spLocks/>
        </xdr:cNvSpPr>
      </xdr:nvSpPr>
      <xdr:spPr>
        <a:xfrm>
          <a:off x="37528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26</xdr:row>
      <xdr:rowOff>47625</xdr:rowOff>
    </xdr:to>
    <xdr:sp>
      <xdr:nvSpPr>
        <xdr:cNvPr id="24" name="Rectangle 70"/>
        <xdr:cNvSpPr>
          <a:spLocks/>
        </xdr:cNvSpPr>
      </xdr:nvSpPr>
      <xdr:spPr>
        <a:xfrm>
          <a:off x="37528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26</xdr:row>
      <xdr:rowOff>47625</xdr:rowOff>
    </xdr:to>
    <xdr:sp>
      <xdr:nvSpPr>
        <xdr:cNvPr id="25" name="Rectangle 71"/>
        <xdr:cNvSpPr>
          <a:spLocks/>
        </xdr:cNvSpPr>
      </xdr:nvSpPr>
      <xdr:spPr>
        <a:xfrm>
          <a:off x="37528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552450</xdr:colOff>
      <xdr:row>23</xdr:row>
      <xdr:rowOff>0</xdr:rowOff>
    </xdr:from>
    <xdr:to>
      <xdr:col>5</xdr:col>
      <xdr:colOff>0</xdr:colOff>
      <xdr:row>26</xdr:row>
      <xdr:rowOff>47625</xdr:rowOff>
    </xdr:to>
    <xdr:sp>
      <xdr:nvSpPr>
        <xdr:cNvPr id="26" name="Rectangle 72"/>
        <xdr:cNvSpPr>
          <a:spLocks/>
        </xdr:cNvSpPr>
      </xdr:nvSpPr>
      <xdr:spPr>
        <a:xfrm>
          <a:off x="43053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552450</xdr:colOff>
      <xdr:row>23</xdr:row>
      <xdr:rowOff>0</xdr:rowOff>
    </xdr:from>
    <xdr:to>
      <xdr:col>5</xdr:col>
      <xdr:colOff>0</xdr:colOff>
      <xdr:row>26</xdr:row>
      <xdr:rowOff>47625</xdr:rowOff>
    </xdr:to>
    <xdr:sp>
      <xdr:nvSpPr>
        <xdr:cNvPr id="27" name="Rectangle 73"/>
        <xdr:cNvSpPr>
          <a:spLocks/>
        </xdr:cNvSpPr>
      </xdr:nvSpPr>
      <xdr:spPr>
        <a:xfrm>
          <a:off x="43053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552450</xdr:colOff>
      <xdr:row>23</xdr:row>
      <xdr:rowOff>0</xdr:rowOff>
    </xdr:from>
    <xdr:to>
      <xdr:col>5</xdr:col>
      <xdr:colOff>0</xdr:colOff>
      <xdr:row>26</xdr:row>
      <xdr:rowOff>47625</xdr:rowOff>
    </xdr:to>
    <xdr:sp>
      <xdr:nvSpPr>
        <xdr:cNvPr id="28" name="Rectangle 74"/>
        <xdr:cNvSpPr>
          <a:spLocks/>
        </xdr:cNvSpPr>
      </xdr:nvSpPr>
      <xdr:spPr>
        <a:xfrm>
          <a:off x="43053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552450</xdr:colOff>
      <xdr:row>23</xdr:row>
      <xdr:rowOff>0</xdr:rowOff>
    </xdr:from>
    <xdr:to>
      <xdr:col>5</xdr:col>
      <xdr:colOff>0</xdr:colOff>
      <xdr:row>26</xdr:row>
      <xdr:rowOff>47625</xdr:rowOff>
    </xdr:to>
    <xdr:sp>
      <xdr:nvSpPr>
        <xdr:cNvPr id="29" name="Rectangle 75"/>
        <xdr:cNvSpPr>
          <a:spLocks/>
        </xdr:cNvSpPr>
      </xdr:nvSpPr>
      <xdr:spPr>
        <a:xfrm>
          <a:off x="43053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552450</xdr:colOff>
      <xdr:row>23</xdr:row>
      <xdr:rowOff>0</xdr:rowOff>
    </xdr:from>
    <xdr:to>
      <xdr:col>5</xdr:col>
      <xdr:colOff>0</xdr:colOff>
      <xdr:row>26</xdr:row>
      <xdr:rowOff>47625</xdr:rowOff>
    </xdr:to>
    <xdr:sp>
      <xdr:nvSpPr>
        <xdr:cNvPr id="30" name="Rectangle 76"/>
        <xdr:cNvSpPr>
          <a:spLocks/>
        </xdr:cNvSpPr>
      </xdr:nvSpPr>
      <xdr:spPr>
        <a:xfrm>
          <a:off x="43053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552450</xdr:colOff>
      <xdr:row>23</xdr:row>
      <xdr:rowOff>0</xdr:rowOff>
    </xdr:from>
    <xdr:to>
      <xdr:col>5</xdr:col>
      <xdr:colOff>0</xdr:colOff>
      <xdr:row>26</xdr:row>
      <xdr:rowOff>47625</xdr:rowOff>
    </xdr:to>
    <xdr:sp>
      <xdr:nvSpPr>
        <xdr:cNvPr id="31" name="Rectangle 77"/>
        <xdr:cNvSpPr>
          <a:spLocks/>
        </xdr:cNvSpPr>
      </xdr:nvSpPr>
      <xdr:spPr>
        <a:xfrm>
          <a:off x="43053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552450</xdr:colOff>
      <xdr:row>23</xdr:row>
      <xdr:rowOff>0</xdr:rowOff>
    </xdr:from>
    <xdr:to>
      <xdr:col>5</xdr:col>
      <xdr:colOff>0</xdr:colOff>
      <xdr:row>26</xdr:row>
      <xdr:rowOff>47625</xdr:rowOff>
    </xdr:to>
    <xdr:sp>
      <xdr:nvSpPr>
        <xdr:cNvPr id="32" name="Rectangle 78"/>
        <xdr:cNvSpPr>
          <a:spLocks/>
        </xdr:cNvSpPr>
      </xdr:nvSpPr>
      <xdr:spPr>
        <a:xfrm>
          <a:off x="43053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552450</xdr:colOff>
      <xdr:row>23</xdr:row>
      <xdr:rowOff>0</xdr:rowOff>
    </xdr:from>
    <xdr:to>
      <xdr:col>5</xdr:col>
      <xdr:colOff>0</xdr:colOff>
      <xdr:row>26</xdr:row>
      <xdr:rowOff>47625</xdr:rowOff>
    </xdr:to>
    <xdr:sp>
      <xdr:nvSpPr>
        <xdr:cNvPr id="33" name="Rectangle 79"/>
        <xdr:cNvSpPr>
          <a:spLocks/>
        </xdr:cNvSpPr>
      </xdr:nvSpPr>
      <xdr:spPr>
        <a:xfrm>
          <a:off x="43053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0</xdr:rowOff>
    </xdr:from>
    <xdr:to>
      <xdr:col>7</xdr:col>
      <xdr:colOff>0</xdr:colOff>
      <xdr:row>26</xdr:row>
      <xdr:rowOff>47625</xdr:rowOff>
    </xdr:to>
    <xdr:sp>
      <xdr:nvSpPr>
        <xdr:cNvPr id="34" name="Rectangle 80"/>
        <xdr:cNvSpPr>
          <a:spLocks/>
        </xdr:cNvSpPr>
      </xdr:nvSpPr>
      <xdr:spPr>
        <a:xfrm>
          <a:off x="54102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0</xdr:rowOff>
    </xdr:from>
    <xdr:to>
      <xdr:col>7</xdr:col>
      <xdr:colOff>0</xdr:colOff>
      <xdr:row>26</xdr:row>
      <xdr:rowOff>47625</xdr:rowOff>
    </xdr:to>
    <xdr:sp>
      <xdr:nvSpPr>
        <xdr:cNvPr id="35" name="Rectangle 81"/>
        <xdr:cNvSpPr>
          <a:spLocks/>
        </xdr:cNvSpPr>
      </xdr:nvSpPr>
      <xdr:spPr>
        <a:xfrm>
          <a:off x="54102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0</xdr:rowOff>
    </xdr:from>
    <xdr:to>
      <xdr:col>7</xdr:col>
      <xdr:colOff>0</xdr:colOff>
      <xdr:row>26</xdr:row>
      <xdr:rowOff>47625</xdr:rowOff>
    </xdr:to>
    <xdr:sp>
      <xdr:nvSpPr>
        <xdr:cNvPr id="36" name="Rectangle 82"/>
        <xdr:cNvSpPr>
          <a:spLocks/>
        </xdr:cNvSpPr>
      </xdr:nvSpPr>
      <xdr:spPr>
        <a:xfrm>
          <a:off x="54102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0</xdr:rowOff>
    </xdr:from>
    <xdr:to>
      <xdr:col>7</xdr:col>
      <xdr:colOff>0</xdr:colOff>
      <xdr:row>26</xdr:row>
      <xdr:rowOff>47625</xdr:rowOff>
    </xdr:to>
    <xdr:sp>
      <xdr:nvSpPr>
        <xdr:cNvPr id="37" name="Rectangle 83"/>
        <xdr:cNvSpPr>
          <a:spLocks/>
        </xdr:cNvSpPr>
      </xdr:nvSpPr>
      <xdr:spPr>
        <a:xfrm>
          <a:off x="54102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0</xdr:rowOff>
    </xdr:from>
    <xdr:to>
      <xdr:col>7</xdr:col>
      <xdr:colOff>0</xdr:colOff>
      <xdr:row>26</xdr:row>
      <xdr:rowOff>47625</xdr:rowOff>
    </xdr:to>
    <xdr:sp>
      <xdr:nvSpPr>
        <xdr:cNvPr id="38" name="Rectangle 84"/>
        <xdr:cNvSpPr>
          <a:spLocks/>
        </xdr:cNvSpPr>
      </xdr:nvSpPr>
      <xdr:spPr>
        <a:xfrm>
          <a:off x="54102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0</xdr:rowOff>
    </xdr:from>
    <xdr:to>
      <xdr:col>7</xdr:col>
      <xdr:colOff>0</xdr:colOff>
      <xdr:row>26</xdr:row>
      <xdr:rowOff>47625</xdr:rowOff>
    </xdr:to>
    <xdr:sp>
      <xdr:nvSpPr>
        <xdr:cNvPr id="39" name="Rectangle 85"/>
        <xdr:cNvSpPr>
          <a:spLocks/>
        </xdr:cNvSpPr>
      </xdr:nvSpPr>
      <xdr:spPr>
        <a:xfrm>
          <a:off x="54102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0</xdr:rowOff>
    </xdr:from>
    <xdr:to>
      <xdr:col>7</xdr:col>
      <xdr:colOff>0</xdr:colOff>
      <xdr:row>26</xdr:row>
      <xdr:rowOff>47625</xdr:rowOff>
    </xdr:to>
    <xdr:sp>
      <xdr:nvSpPr>
        <xdr:cNvPr id="40" name="Rectangle 86"/>
        <xdr:cNvSpPr>
          <a:spLocks/>
        </xdr:cNvSpPr>
      </xdr:nvSpPr>
      <xdr:spPr>
        <a:xfrm>
          <a:off x="54102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0</xdr:rowOff>
    </xdr:from>
    <xdr:to>
      <xdr:col>7</xdr:col>
      <xdr:colOff>0</xdr:colOff>
      <xdr:row>26</xdr:row>
      <xdr:rowOff>47625</xdr:rowOff>
    </xdr:to>
    <xdr:sp>
      <xdr:nvSpPr>
        <xdr:cNvPr id="41" name="Rectangle 87"/>
        <xdr:cNvSpPr>
          <a:spLocks/>
        </xdr:cNvSpPr>
      </xdr:nvSpPr>
      <xdr:spPr>
        <a:xfrm>
          <a:off x="541020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57</xdr:row>
      <xdr:rowOff>9525</xdr:rowOff>
    </xdr:from>
    <xdr:to>
      <xdr:col>0</xdr:col>
      <xdr:colOff>1514475</xdr:colOff>
      <xdr:row>58</xdr:row>
      <xdr:rowOff>95250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2773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45</xdr:row>
      <xdr:rowOff>114300</xdr:rowOff>
    </xdr:from>
    <xdr:to>
      <xdr:col>0</xdr:col>
      <xdr:colOff>1495425</xdr:colOff>
      <xdr:row>47</xdr:row>
      <xdr:rowOff>57150</xdr:rowOff>
    </xdr:to>
    <xdr:pic>
      <xdr:nvPicPr>
        <xdr:cNvPr id="43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7429500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28</xdr:row>
      <xdr:rowOff>19050</xdr:rowOff>
    </xdr:from>
    <xdr:to>
      <xdr:col>0</xdr:col>
      <xdr:colOff>1543050</xdr:colOff>
      <xdr:row>29</xdr:row>
      <xdr:rowOff>123825</xdr:rowOff>
    </xdr:to>
    <xdr:pic>
      <xdr:nvPicPr>
        <xdr:cNvPr id="44" name="Picture 1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4562475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11</xdr:row>
      <xdr:rowOff>9525</xdr:rowOff>
    </xdr:from>
    <xdr:to>
      <xdr:col>0</xdr:col>
      <xdr:colOff>1562100</xdr:colOff>
      <xdr:row>12</xdr:row>
      <xdr:rowOff>123825</xdr:rowOff>
    </xdr:to>
    <xdr:pic>
      <xdr:nvPicPr>
        <xdr:cNvPr id="4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180022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67</xdr:row>
      <xdr:rowOff>28575</xdr:rowOff>
    </xdr:from>
    <xdr:to>
      <xdr:col>0</xdr:col>
      <xdr:colOff>866775</xdr:colOff>
      <xdr:row>68</xdr:row>
      <xdr:rowOff>104775</xdr:rowOff>
    </xdr:to>
    <xdr:pic>
      <xdr:nvPicPr>
        <xdr:cNvPr id="46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1093470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67</xdr:row>
      <xdr:rowOff>19050</xdr:rowOff>
    </xdr:from>
    <xdr:to>
      <xdr:col>0</xdr:col>
      <xdr:colOff>1600200</xdr:colOff>
      <xdr:row>68</xdr:row>
      <xdr:rowOff>104775</xdr:rowOff>
    </xdr:to>
    <xdr:pic>
      <xdr:nvPicPr>
        <xdr:cNvPr id="47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" y="109251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71</xdr:row>
      <xdr:rowOff>142875</xdr:rowOff>
    </xdr:from>
    <xdr:to>
      <xdr:col>0</xdr:col>
      <xdr:colOff>1514475</xdr:colOff>
      <xdr:row>73</xdr:row>
      <xdr:rowOff>85725</xdr:rowOff>
    </xdr:to>
    <xdr:pic>
      <xdr:nvPicPr>
        <xdr:cNvPr id="48" name="Picture 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11715750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26</xdr:row>
      <xdr:rowOff>47625</xdr:rowOff>
    </xdr:to>
    <xdr:sp>
      <xdr:nvSpPr>
        <xdr:cNvPr id="49" name="Rectangle 109"/>
        <xdr:cNvSpPr>
          <a:spLocks/>
        </xdr:cNvSpPr>
      </xdr:nvSpPr>
      <xdr:spPr>
        <a:xfrm>
          <a:off x="81724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26</xdr:row>
      <xdr:rowOff>47625</xdr:rowOff>
    </xdr:to>
    <xdr:sp>
      <xdr:nvSpPr>
        <xdr:cNvPr id="50" name="Rectangle 110"/>
        <xdr:cNvSpPr>
          <a:spLocks/>
        </xdr:cNvSpPr>
      </xdr:nvSpPr>
      <xdr:spPr>
        <a:xfrm>
          <a:off x="81724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26</xdr:row>
      <xdr:rowOff>47625</xdr:rowOff>
    </xdr:to>
    <xdr:sp>
      <xdr:nvSpPr>
        <xdr:cNvPr id="51" name="Rectangle 111"/>
        <xdr:cNvSpPr>
          <a:spLocks/>
        </xdr:cNvSpPr>
      </xdr:nvSpPr>
      <xdr:spPr>
        <a:xfrm>
          <a:off x="81724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26</xdr:row>
      <xdr:rowOff>47625</xdr:rowOff>
    </xdr:to>
    <xdr:sp>
      <xdr:nvSpPr>
        <xdr:cNvPr id="52" name="Rectangle 112"/>
        <xdr:cNvSpPr>
          <a:spLocks/>
        </xdr:cNvSpPr>
      </xdr:nvSpPr>
      <xdr:spPr>
        <a:xfrm>
          <a:off x="81724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26</xdr:row>
      <xdr:rowOff>47625</xdr:rowOff>
    </xdr:to>
    <xdr:sp>
      <xdr:nvSpPr>
        <xdr:cNvPr id="53" name="Rectangle 113"/>
        <xdr:cNvSpPr>
          <a:spLocks/>
        </xdr:cNvSpPr>
      </xdr:nvSpPr>
      <xdr:spPr>
        <a:xfrm>
          <a:off x="81724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26</xdr:row>
      <xdr:rowOff>47625</xdr:rowOff>
    </xdr:to>
    <xdr:sp>
      <xdr:nvSpPr>
        <xdr:cNvPr id="54" name="Rectangle 114"/>
        <xdr:cNvSpPr>
          <a:spLocks/>
        </xdr:cNvSpPr>
      </xdr:nvSpPr>
      <xdr:spPr>
        <a:xfrm>
          <a:off x="81724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26</xdr:row>
      <xdr:rowOff>47625</xdr:rowOff>
    </xdr:to>
    <xdr:sp>
      <xdr:nvSpPr>
        <xdr:cNvPr id="55" name="Rectangle 115"/>
        <xdr:cNvSpPr>
          <a:spLocks/>
        </xdr:cNvSpPr>
      </xdr:nvSpPr>
      <xdr:spPr>
        <a:xfrm>
          <a:off x="81724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26</xdr:row>
      <xdr:rowOff>47625</xdr:rowOff>
    </xdr:to>
    <xdr:sp>
      <xdr:nvSpPr>
        <xdr:cNvPr id="56" name="Rectangle 116"/>
        <xdr:cNvSpPr>
          <a:spLocks/>
        </xdr:cNvSpPr>
      </xdr:nvSpPr>
      <xdr:spPr>
        <a:xfrm>
          <a:off x="8172450" y="373380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9525</xdr:rowOff>
    </xdr:from>
    <xdr:to>
      <xdr:col>0</xdr:col>
      <xdr:colOff>1762125</xdr:colOff>
      <xdr:row>5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95300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55</xdr:row>
      <xdr:rowOff>47625</xdr:rowOff>
    </xdr:from>
    <xdr:to>
      <xdr:col>0</xdr:col>
      <xdr:colOff>1895475</xdr:colOff>
      <xdr:row>56</xdr:row>
      <xdr:rowOff>133350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4325" y="9058275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76</xdr:row>
      <xdr:rowOff>38100</xdr:rowOff>
    </xdr:from>
    <xdr:to>
      <xdr:col>0</xdr:col>
      <xdr:colOff>1876425</xdr:colOff>
      <xdr:row>77</xdr:row>
      <xdr:rowOff>123825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12468225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17</xdr:row>
      <xdr:rowOff>142875</xdr:rowOff>
    </xdr:from>
    <xdr:to>
      <xdr:col>0</xdr:col>
      <xdr:colOff>1981200</xdr:colOff>
      <xdr:row>21</xdr:row>
      <xdr:rowOff>57150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924175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9525</xdr:rowOff>
    </xdr:from>
    <xdr:to>
      <xdr:col>0</xdr:col>
      <xdr:colOff>1743075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95300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4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4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66675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9525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4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4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57150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57150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9525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4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4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66675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66675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9525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4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10</xdr:row>
      <xdr:rowOff>9525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4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75</xdr:row>
      <xdr:rowOff>85725</xdr:rowOff>
    </xdr:from>
    <xdr:to>
      <xdr:col>0</xdr:col>
      <xdr:colOff>1676400</xdr:colOff>
      <xdr:row>79</xdr:row>
      <xdr:rowOff>104775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247775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10</xdr:row>
      <xdr:rowOff>152400</xdr:rowOff>
    </xdr:from>
    <xdr:to>
      <xdr:col>0</xdr:col>
      <xdr:colOff>1476375</xdr:colOff>
      <xdr:row>12</xdr:row>
      <xdr:rowOff>104775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781175"/>
          <a:ext cx="1162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25</xdr:row>
      <xdr:rowOff>85725</xdr:rowOff>
    </xdr:from>
    <xdr:to>
      <xdr:col>0</xdr:col>
      <xdr:colOff>1466850</xdr:colOff>
      <xdr:row>27</xdr:row>
      <xdr:rowOff>38100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4181475"/>
          <a:ext cx="1028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3</xdr:row>
      <xdr:rowOff>9525</xdr:rowOff>
    </xdr:from>
    <xdr:to>
      <xdr:col>0</xdr:col>
      <xdr:colOff>2152650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300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19050</xdr:rowOff>
    </xdr:from>
    <xdr:to>
      <xdr:col>0</xdr:col>
      <xdr:colOff>2381250</xdr:colOff>
      <xdr:row>12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809750"/>
          <a:ext cx="2266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</xdr:row>
      <xdr:rowOff>76200</xdr:rowOff>
    </xdr:from>
    <xdr:to>
      <xdr:col>0</xdr:col>
      <xdr:colOff>2324100</xdr:colOff>
      <xdr:row>20</xdr:row>
      <xdr:rowOff>19050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009900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29</xdr:row>
      <xdr:rowOff>9525</xdr:rowOff>
    </xdr:from>
    <xdr:to>
      <xdr:col>0</xdr:col>
      <xdr:colOff>2238375</xdr:colOff>
      <xdr:row>31</xdr:row>
      <xdr:rowOff>66675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4752975"/>
          <a:ext cx="2038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109</xdr:row>
      <xdr:rowOff>152400</xdr:rowOff>
    </xdr:from>
    <xdr:to>
      <xdr:col>0</xdr:col>
      <xdr:colOff>1752600</xdr:colOff>
      <xdr:row>110</xdr:row>
      <xdr:rowOff>200025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17916525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3</xdr:row>
      <xdr:rowOff>9525</xdr:rowOff>
    </xdr:from>
    <xdr:to>
      <xdr:col>0</xdr:col>
      <xdr:colOff>2124075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95300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9</xdr:row>
      <xdr:rowOff>152400</xdr:rowOff>
    </xdr:from>
    <xdr:to>
      <xdr:col>0</xdr:col>
      <xdr:colOff>2247900</xdr:colOff>
      <xdr:row>11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695450"/>
          <a:ext cx="2028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14</xdr:row>
      <xdr:rowOff>200025</xdr:rowOff>
    </xdr:from>
    <xdr:to>
      <xdr:col>0</xdr:col>
      <xdr:colOff>1857375</xdr:colOff>
      <xdr:row>15</xdr:row>
      <xdr:rowOff>85725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2571750"/>
          <a:ext cx="1228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18</xdr:row>
      <xdr:rowOff>95250</xdr:rowOff>
    </xdr:from>
    <xdr:to>
      <xdr:col>0</xdr:col>
      <xdr:colOff>1952625</xdr:colOff>
      <xdr:row>20</xdr:row>
      <xdr:rowOff>142875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325755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25</xdr:row>
      <xdr:rowOff>95250</xdr:rowOff>
    </xdr:from>
    <xdr:to>
      <xdr:col>0</xdr:col>
      <xdr:colOff>1933575</xdr:colOff>
      <xdr:row>27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4400550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38</xdr:row>
      <xdr:rowOff>95250</xdr:rowOff>
    </xdr:from>
    <xdr:to>
      <xdr:col>0</xdr:col>
      <xdr:colOff>2352675</xdr:colOff>
      <xdr:row>39</xdr:row>
      <xdr:rowOff>95250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6515100"/>
          <a:ext cx="2143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45</xdr:row>
      <xdr:rowOff>142875</xdr:rowOff>
    </xdr:from>
    <xdr:to>
      <xdr:col>0</xdr:col>
      <xdr:colOff>1971675</xdr:colOff>
      <xdr:row>48</xdr:row>
      <xdr:rowOff>76200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715250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73</xdr:row>
      <xdr:rowOff>123825</xdr:rowOff>
    </xdr:from>
    <xdr:to>
      <xdr:col>0</xdr:col>
      <xdr:colOff>1990725</xdr:colOff>
      <xdr:row>74</xdr:row>
      <xdr:rowOff>133350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12249150"/>
          <a:ext cx="14668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9525</xdr:rowOff>
    </xdr:from>
    <xdr:to>
      <xdr:col>0</xdr:col>
      <xdr:colOff>1743075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95300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7</xdr:row>
      <xdr:rowOff>66675</xdr:rowOff>
    </xdr:from>
    <xdr:to>
      <xdr:col>0</xdr:col>
      <xdr:colOff>1304925</xdr:colOff>
      <xdr:row>7</xdr:row>
      <xdr:rowOff>304800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44780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8</xdr:row>
      <xdr:rowOff>161925</xdr:rowOff>
    </xdr:from>
    <xdr:to>
      <xdr:col>0</xdr:col>
      <xdr:colOff>1057275</xdr:colOff>
      <xdr:row>8</xdr:row>
      <xdr:rowOff>419100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9431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9</xdr:row>
      <xdr:rowOff>152400</xdr:rowOff>
    </xdr:from>
    <xdr:to>
      <xdr:col>0</xdr:col>
      <xdr:colOff>638175</xdr:colOff>
      <xdr:row>9</xdr:row>
      <xdr:rowOff>409575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4003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9</xdr:row>
      <xdr:rowOff>171450</xdr:rowOff>
    </xdr:from>
    <xdr:to>
      <xdr:col>0</xdr:col>
      <xdr:colOff>1752600</xdr:colOff>
      <xdr:row>9</xdr:row>
      <xdr:rowOff>390525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241935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31</xdr:row>
      <xdr:rowOff>152400</xdr:rowOff>
    </xdr:from>
    <xdr:to>
      <xdr:col>0</xdr:col>
      <xdr:colOff>1457325</xdr:colOff>
      <xdr:row>32</xdr:row>
      <xdr:rowOff>133350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6419850"/>
          <a:ext cx="1162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33</xdr:row>
      <xdr:rowOff>114300</xdr:rowOff>
    </xdr:from>
    <xdr:to>
      <xdr:col>0</xdr:col>
      <xdr:colOff>1314450</xdr:colOff>
      <xdr:row>33</xdr:row>
      <xdr:rowOff>466725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68675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34</xdr:row>
      <xdr:rowOff>142875</xdr:rowOff>
    </xdr:from>
    <xdr:to>
      <xdr:col>0</xdr:col>
      <xdr:colOff>1514475</xdr:colOff>
      <xdr:row>36</xdr:row>
      <xdr:rowOff>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7362825"/>
          <a:ext cx="1219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41</xdr:row>
      <xdr:rowOff>28575</xdr:rowOff>
    </xdr:from>
    <xdr:to>
      <xdr:col>0</xdr:col>
      <xdr:colOff>1238250</xdr:colOff>
      <xdr:row>43</xdr:row>
      <xdr:rowOff>9525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400" y="856297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50</xdr:row>
      <xdr:rowOff>28575</xdr:rowOff>
    </xdr:from>
    <xdr:to>
      <xdr:col>0</xdr:col>
      <xdr:colOff>1409700</xdr:colOff>
      <xdr:row>51</xdr:row>
      <xdr:rowOff>133350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8150" y="10029825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6</xdr:row>
      <xdr:rowOff>180975</xdr:rowOff>
    </xdr:from>
    <xdr:to>
      <xdr:col>0</xdr:col>
      <xdr:colOff>1219200</xdr:colOff>
      <xdr:row>7</xdr:row>
      <xdr:rowOff>9525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0550" y="1162050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1543050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4541"/>
        <a:stretch>
          <a:fillRect/>
        </a:stretch>
      </xdr:blipFill>
      <xdr:spPr>
        <a:xfrm>
          <a:off x="295275" y="0"/>
          <a:ext cx="1247775" cy="0"/>
        </a:xfrm>
        <a:prstGeom prst="rect">
          <a:avLst/>
        </a:prstGeom>
        <a:noFill/>
        <a:ln w="19050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1457325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b="4541"/>
        <a:stretch>
          <a:fillRect/>
        </a:stretch>
      </xdr:blipFill>
      <xdr:spPr>
        <a:xfrm>
          <a:off x="390525" y="0"/>
          <a:ext cx="1066800" cy="0"/>
        </a:xfrm>
        <a:prstGeom prst="rect">
          <a:avLst/>
        </a:prstGeom>
        <a:noFill/>
        <a:ln w="19050" cmpd="sng">
          <a:noFill/>
        </a:ln>
      </xdr:spPr>
    </xdr:pic>
    <xdr:clientData/>
  </xdr:twoCellAnchor>
  <xdr:twoCellAnchor editAs="oneCell">
    <xdr:from>
      <xdr:col>0</xdr:col>
      <xdr:colOff>123825</xdr:colOff>
      <xdr:row>3</xdr:row>
      <xdr:rowOff>9525</xdr:rowOff>
    </xdr:from>
    <xdr:to>
      <xdr:col>0</xdr:col>
      <xdr:colOff>1743075</xdr:colOff>
      <xdr:row>5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95300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10</xdr:row>
      <xdr:rowOff>0</xdr:rowOff>
    </xdr:from>
    <xdr:to>
      <xdr:col>0</xdr:col>
      <xdr:colOff>1495425</xdr:colOff>
      <xdr:row>11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6287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20</xdr:row>
      <xdr:rowOff>76200</xdr:rowOff>
    </xdr:from>
    <xdr:to>
      <xdr:col>0</xdr:col>
      <xdr:colOff>1476375</xdr:colOff>
      <xdr:row>22</xdr:row>
      <xdr:rowOff>19050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3324225"/>
          <a:ext cx="1133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31</xdr:row>
      <xdr:rowOff>76200</xdr:rowOff>
    </xdr:from>
    <xdr:to>
      <xdr:col>0</xdr:col>
      <xdr:colOff>1409700</xdr:colOff>
      <xdr:row>33</xdr:row>
      <xdr:rowOff>38100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5105400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35</xdr:row>
      <xdr:rowOff>38100</xdr:rowOff>
    </xdr:from>
    <xdr:to>
      <xdr:col>0</xdr:col>
      <xdr:colOff>1314450</xdr:colOff>
      <xdr:row>37</xdr:row>
      <xdr:rowOff>66675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5724525"/>
          <a:ext cx="981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142875</xdr:rowOff>
    </xdr:from>
    <xdr:to>
      <xdr:col>0</xdr:col>
      <xdr:colOff>1419225</xdr:colOff>
      <xdr:row>45</xdr:row>
      <xdr:rowOff>66675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697230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52</xdr:row>
      <xdr:rowOff>0</xdr:rowOff>
    </xdr:from>
    <xdr:to>
      <xdr:col>0</xdr:col>
      <xdr:colOff>1457325</xdr:colOff>
      <xdr:row>54</xdr:row>
      <xdr:rowOff>85725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" y="84677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</xdr:row>
      <xdr:rowOff>9525</xdr:rowOff>
    </xdr:from>
    <xdr:to>
      <xdr:col>0</xdr:col>
      <xdr:colOff>1981200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5300"/>
          <a:ext cx="1628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12</xdr:row>
      <xdr:rowOff>19050</xdr:rowOff>
    </xdr:from>
    <xdr:to>
      <xdr:col>0</xdr:col>
      <xdr:colOff>1609725</xdr:colOff>
      <xdr:row>13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76450"/>
          <a:ext cx="1295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workbookViewId="0" topLeftCell="A19">
      <selection activeCell="J9" sqref="J9"/>
    </sheetView>
  </sheetViews>
  <sheetFormatPr defaultColWidth="9.00390625" defaultRowHeight="12.75"/>
  <cols>
    <col min="1" max="1" width="9.125" style="3" customWidth="1"/>
    <col min="2" max="2" width="75.25390625" style="3" customWidth="1"/>
    <col min="3" max="3" width="3.00390625" style="3" customWidth="1"/>
    <col min="4" max="5" width="9.125" style="3" hidden="1" customWidth="1"/>
    <col min="6" max="6" width="32.25390625" style="3" hidden="1" customWidth="1"/>
    <col min="7" max="7" width="6.00390625" style="3" customWidth="1"/>
    <col min="8" max="8" width="3.75390625" style="3" hidden="1" customWidth="1"/>
    <col min="9" max="16384" width="9.125" style="3" customWidth="1"/>
  </cols>
  <sheetData>
    <row r="1" ht="9" customHeight="1"/>
    <row r="2" ht="12.75">
      <c r="A2" s="747"/>
    </row>
    <row r="5" ht="12.75">
      <c r="B5"/>
    </row>
    <row r="10" ht="13.5" customHeight="1">
      <c r="A10" s="3" t="s">
        <v>763</v>
      </c>
    </row>
    <row r="11" spans="2:4" ht="23.25" customHeight="1">
      <c r="B11" s="199" t="s">
        <v>720</v>
      </c>
      <c r="D11" s="31" t="s">
        <v>51</v>
      </c>
    </row>
    <row r="12" spans="2:5" ht="9.75" customHeight="1">
      <c r="B12" s="246">
        <v>39504</v>
      </c>
      <c r="E12" s="8" t="s">
        <v>719</v>
      </c>
    </row>
    <row r="13" spans="1:7" ht="27.75" customHeight="1">
      <c r="A13" s="163"/>
      <c r="B13" s="164" t="s">
        <v>0</v>
      </c>
      <c r="C13" s="1"/>
      <c r="D13" s="1"/>
      <c r="E13" s="1"/>
      <c r="F13" s="1"/>
      <c r="G13" s="2"/>
    </row>
    <row r="14" spans="1:7" ht="12.75">
      <c r="A14" s="4" t="s">
        <v>548</v>
      </c>
      <c r="B14" s="189" t="s">
        <v>1</v>
      </c>
      <c r="C14" s="5"/>
      <c r="D14" s="5"/>
      <c r="E14" s="5"/>
      <c r="F14" s="5"/>
      <c r="G14" s="6">
        <v>7</v>
      </c>
    </row>
    <row r="15" spans="1:7" ht="12.75">
      <c r="A15" s="4" t="s">
        <v>549</v>
      </c>
      <c r="B15" s="189" t="s">
        <v>3</v>
      </c>
      <c r="C15" s="5"/>
      <c r="D15" s="5"/>
      <c r="E15" s="5"/>
      <c r="F15" s="5"/>
      <c r="G15" s="6">
        <v>7</v>
      </c>
    </row>
    <row r="16" spans="1:7" ht="12.75">
      <c r="A16" s="4" t="s">
        <v>576</v>
      </c>
      <c r="B16" s="189" t="s">
        <v>577</v>
      </c>
      <c r="C16" s="5"/>
      <c r="D16" s="5"/>
      <c r="E16" s="5"/>
      <c r="F16" s="5"/>
      <c r="G16" s="6">
        <v>7</v>
      </c>
    </row>
    <row r="17" spans="1:7" ht="12.75">
      <c r="A17" s="4" t="s">
        <v>550</v>
      </c>
      <c r="B17" s="189" t="s">
        <v>2</v>
      </c>
      <c r="C17" s="5"/>
      <c r="D17" s="5"/>
      <c r="E17" s="5"/>
      <c r="F17" s="5"/>
      <c r="G17" s="6">
        <v>7</v>
      </c>
    </row>
    <row r="18" spans="1:7" ht="12.75">
      <c r="A18" s="4" t="s">
        <v>552</v>
      </c>
      <c r="B18" s="189" t="s">
        <v>4</v>
      </c>
      <c r="C18" s="5"/>
      <c r="D18" s="5"/>
      <c r="E18" s="5"/>
      <c r="F18" s="5"/>
      <c r="G18" s="6">
        <v>6</v>
      </c>
    </row>
    <row r="19" spans="1:7" ht="12.75">
      <c r="A19" s="4" t="s">
        <v>553</v>
      </c>
      <c r="B19" s="189" t="s">
        <v>5</v>
      </c>
      <c r="C19" s="5"/>
      <c r="D19" s="5"/>
      <c r="E19" s="5"/>
      <c r="F19" s="5"/>
      <c r="G19" s="6">
        <v>6</v>
      </c>
    </row>
    <row r="20" spans="1:7" ht="12.75">
      <c r="A20" s="4" t="s">
        <v>62</v>
      </c>
      <c r="B20" s="189" t="s">
        <v>6</v>
      </c>
      <c r="C20" s="5"/>
      <c r="D20" s="5"/>
      <c r="E20" s="5"/>
      <c r="F20" s="5"/>
      <c r="G20" s="6">
        <v>6</v>
      </c>
    </row>
    <row r="21" spans="1:7" ht="12.75">
      <c r="A21" s="4" t="s">
        <v>554</v>
      </c>
      <c r="B21" s="189" t="s">
        <v>7</v>
      </c>
      <c r="C21" s="5"/>
      <c r="D21" s="5"/>
      <c r="E21" s="5"/>
      <c r="F21" s="5"/>
      <c r="G21" s="6">
        <v>6</v>
      </c>
    </row>
    <row r="22" spans="1:7" ht="12.75">
      <c r="A22" s="4" t="s">
        <v>555</v>
      </c>
      <c r="B22" s="189" t="s">
        <v>570</v>
      </c>
      <c r="C22" s="5"/>
      <c r="D22" s="5"/>
      <c r="E22" s="5"/>
      <c r="F22" s="5"/>
      <c r="G22" s="6">
        <v>6</v>
      </c>
    </row>
    <row r="23" spans="1:7" ht="12.75">
      <c r="A23" s="4" t="s">
        <v>87</v>
      </c>
      <c r="B23" s="189" t="s">
        <v>571</v>
      </c>
      <c r="C23" s="5"/>
      <c r="D23" s="5"/>
      <c r="E23" s="5"/>
      <c r="F23" s="5"/>
      <c r="G23" s="6">
        <v>6</v>
      </c>
    </row>
    <row r="24" spans="1:7" ht="12.75">
      <c r="A24" s="4" t="s">
        <v>556</v>
      </c>
      <c r="B24" s="189" t="s">
        <v>572</v>
      </c>
      <c r="C24" s="5"/>
      <c r="D24" s="5"/>
      <c r="E24" s="5"/>
      <c r="F24" s="5"/>
      <c r="G24" s="6">
        <v>6</v>
      </c>
    </row>
    <row r="25" spans="1:7" ht="12.75">
      <c r="A25" s="4" t="s">
        <v>557</v>
      </c>
      <c r="B25" s="189" t="s">
        <v>48</v>
      </c>
      <c r="C25" s="5"/>
      <c r="D25" s="5"/>
      <c r="E25" s="5"/>
      <c r="F25" s="5"/>
      <c r="G25" s="6">
        <v>3</v>
      </c>
    </row>
    <row r="26" spans="1:7" ht="12.75">
      <c r="A26" s="4" t="s">
        <v>581</v>
      </c>
      <c r="B26" s="189" t="s">
        <v>582</v>
      </c>
      <c r="C26" s="5"/>
      <c r="D26" s="5"/>
      <c r="E26" s="5"/>
      <c r="F26" s="5"/>
      <c r="G26" s="6">
        <v>3</v>
      </c>
    </row>
    <row r="27" spans="1:7" ht="18.75" customHeight="1">
      <c r="A27" s="4"/>
      <c r="B27" s="162" t="s">
        <v>8</v>
      </c>
      <c r="C27" s="5"/>
      <c r="D27" s="5"/>
      <c r="E27" s="5"/>
      <c r="F27" s="5"/>
      <c r="G27" s="6"/>
    </row>
    <row r="28" spans="1:7" ht="12.75">
      <c r="A28" s="4" t="s">
        <v>558</v>
      </c>
      <c r="B28" s="189" t="s">
        <v>49</v>
      </c>
      <c r="C28" s="5"/>
      <c r="D28" s="5"/>
      <c r="E28" s="5"/>
      <c r="F28" s="5"/>
      <c r="G28" s="6">
        <v>4</v>
      </c>
    </row>
    <row r="29" spans="1:7" ht="12.75">
      <c r="A29" s="4" t="s">
        <v>137</v>
      </c>
      <c r="B29" s="189" t="s">
        <v>9</v>
      </c>
      <c r="C29" s="5"/>
      <c r="D29" s="5"/>
      <c r="E29" s="5"/>
      <c r="F29" s="5"/>
      <c r="G29" s="6">
        <v>4</v>
      </c>
    </row>
    <row r="30" spans="1:7" ht="12.75">
      <c r="A30" s="4" t="s">
        <v>141</v>
      </c>
      <c r="B30" s="189" t="s">
        <v>10</v>
      </c>
      <c r="C30" s="5"/>
      <c r="D30" s="5"/>
      <c r="E30" s="5"/>
      <c r="F30" s="5"/>
      <c r="G30" s="6">
        <v>4</v>
      </c>
    </row>
    <row r="31" spans="1:7" ht="12.75">
      <c r="A31" s="4" t="s">
        <v>168</v>
      </c>
      <c r="B31" s="189" t="s">
        <v>11</v>
      </c>
      <c r="C31" s="5"/>
      <c r="D31" s="5"/>
      <c r="E31" s="5"/>
      <c r="F31" s="5"/>
      <c r="G31" s="6">
        <v>4</v>
      </c>
    </row>
    <row r="32" spans="1:7" ht="12.75">
      <c r="A32" s="4" t="s">
        <v>559</v>
      </c>
      <c r="B32" s="189" t="s">
        <v>12</v>
      </c>
      <c r="C32" s="5"/>
      <c r="D32" s="5"/>
      <c r="E32" s="5"/>
      <c r="F32" s="5"/>
      <c r="G32" s="6">
        <v>4</v>
      </c>
    </row>
    <row r="33" spans="1:7" ht="12.75">
      <c r="A33" s="4" t="s">
        <v>560</v>
      </c>
      <c r="B33" s="189" t="s">
        <v>13</v>
      </c>
      <c r="C33" s="5"/>
      <c r="D33" s="5"/>
      <c r="E33" s="5"/>
      <c r="F33" s="5"/>
      <c r="G33" s="6">
        <v>4</v>
      </c>
    </row>
    <row r="34" spans="1:7" ht="12.75">
      <c r="A34" s="4" t="s">
        <v>513</v>
      </c>
      <c r="B34" s="189" t="s">
        <v>575</v>
      </c>
      <c r="C34" s="5"/>
      <c r="D34" s="5"/>
      <c r="E34" s="5"/>
      <c r="F34" s="5"/>
      <c r="G34" s="6">
        <v>5</v>
      </c>
    </row>
    <row r="35" spans="1:7" ht="12.75">
      <c r="A35" s="4" t="s">
        <v>199</v>
      </c>
      <c r="B35" s="189" t="s">
        <v>573</v>
      </c>
      <c r="C35" s="5"/>
      <c r="D35" s="5"/>
      <c r="E35" s="5"/>
      <c r="F35" s="5"/>
      <c r="G35" s="6">
        <v>5</v>
      </c>
    </row>
    <row r="36" spans="1:7" ht="13.5" customHeight="1">
      <c r="A36" s="4" t="s">
        <v>567</v>
      </c>
      <c r="B36" s="189" t="s">
        <v>587</v>
      </c>
      <c r="C36" s="5"/>
      <c r="D36" s="5"/>
      <c r="E36" s="5"/>
      <c r="F36" s="5"/>
      <c r="G36" s="6">
        <v>5</v>
      </c>
    </row>
    <row r="37" spans="1:7" ht="18.75" customHeight="1">
      <c r="A37" s="4"/>
      <c r="B37" s="162" t="s">
        <v>15</v>
      </c>
      <c r="C37" s="5"/>
      <c r="D37" s="5"/>
      <c r="E37" s="5"/>
      <c r="F37" s="5"/>
      <c r="G37" s="6"/>
    </row>
    <row r="38" spans="1:7" ht="12.75">
      <c r="A38" s="4" t="s">
        <v>303</v>
      </c>
      <c r="B38" s="189" t="s">
        <v>16</v>
      </c>
      <c r="C38" s="5"/>
      <c r="D38" s="5"/>
      <c r="E38" s="5"/>
      <c r="F38" s="5"/>
      <c r="G38" s="6">
        <v>1</v>
      </c>
    </row>
    <row r="39" spans="1:7" ht="12.75">
      <c r="A39" s="4" t="s">
        <v>315</v>
      </c>
      <c r="B39" s="189" t="s">
        <v>17</v>
      </c>
      <c r="C39" s="5"/>
      <c r="D39" s="5"/>
      <c r="E39" s="5"/>
      <c r="F39" s="5"/>
      <c r="G39" s="6">
        <v>1</v>
      </c>
    </row>
    <row r="40" spans="1:7" ht="12.75">
      <c r="A40" s="4" t="s">
        <v>564</v>
      </c>
      <c r="B40" s="189" t="s">
        <v>586</v>
      </c>
      <c r="C40" s="5"/>
      <c r="D40" s="5"/>
      <c r="E40" s="5"/>
      <c r="F40" s="5"/>
      <c r="G40" s="6">
        <v>1</v>
      </c>
    </row>
    <row r="41" spans="1:7" ht="12.75">
      <c r="A41" s="4" t="s">
        <v>564</v>
      </c>
      <c r="B41" s="189" t="s">
        <v>18</v>
      </c>
      <c r="C41" s="5"/>
      <c r="D41" s="5"/>
      <c r="E41" s="5"/>
      <c r="F41" s="5"/>
      <c r="G41" s="6">
        <v>1</v>
      </c>
    </row>
    <row r="42" spans="1:7" ht="12.75">
      <c r="A42" s="4" t="s">
        <v>343</v>
      </c>
      <c r="B42" s="189" t="s">
        <v>565</v>
      </c>
      <c r="C42" s="5"/>
      <c r="D42" s="5"/>
      <c r="E42" s="5"/>
      <c r="F42" s="5"/>
      <c r="G42" s="6">
        <v>1</v>
      </c>
    </row>
    <row r="43" spans="1:7" ht="12.75">
      <c r="A43" s="4" t="s">
        <v>350</v>
      </c>
      <c r="B43" s="189" t="s">
        <v>585</v>
      </c>
      <c r="C43" s="5"/>
      <c r="D43" s="5"/>
      <c r="E43" s="5"/>
      <c r="F43" s="5"/>
      <c r="G43" s="6">
        <v>8</v>
      </c>
    </row>
    <row r="44" spans="1:7" ht="18" customHeight="1">
      <c r="A44" s="4"/>
      <c r="B44" s="162" t="s">
        <v>547</v>
      </c>
      <c r="C44" s="5"/>
      <c r="D44" s="5"/>
      <c r="E44" s="5"/>
      <c r="F44" s="5"/>
      <c r="G44" s="6"/>
    </row>
    <row r="45" spans="1:7" ht="12.75">
      <c r="A45" s="4" t="s">
        <v>568</v>
      </c>
      <c r="B45" s="189" t="s">
        <v>578</v>
      </c>
      <c r="C45" s="5"/>
      <c r="D45" s="5"/>
      <c r="E45" s="5"/>
      <c r="F45" s="5"/>
      <c r="G45" s="6">
        <v>9</v>
      </c>
    </row>
    <row r="46" spans="1:7" ht="12.75">
      <c r="A46" s="4" t="s">
        <v>210</v>
      </c>
      <c r="B46" s="189" t="s">
        <v>574</v>
      </c>
      <c r="C46" s="5"/>
      <c r="D46" s="5"/>
      <c r="E46" s="5"/>
      <c r="F46" s="5"/>
      <c r="G46" s="6">
        <v>5</v>
      </c>
    </row>
    <row r="47" spans="1:7" ht="12.75">
      <c r="A47" s="4" t="s">
        <v>561</v>
      </c>
      <c r="B47" s="189" t="s">
        <v>579</v>
      </c>
      <c r="C47" s="5"/>
      <c r="D47" s="5"/>
      <c r="E47" s="5"/>
      <c r="F47" s="5"/>
      <c r="G47" s="6">
        <v>5</v>
      </c>
    </row>
    <row r="48" spans="1:7" ht="12.75">
      <c r="A48" s="4" t="s">
        <v>444</v>
      </c>
      <c r="B48" s="189" t="s">
        <v>50</v>
      </c>
      <c r="C48" s="5"/>
      <c r="D48" s="5"/>
      <c r="E48" s="5"/>
      <c r="F48" s="5"/>
      <c r="G48" s="6">
        <v>9</v>
      </c>
    </row>
    <row r="49" spans="1:7" ht="12.75">
      <c r="A49" s="4" t="s">
        <v>517</v>
      </c>
      <c r="B49" s="189" t="s">
        <v>535</v>
      </c>
      <c r="C49" s="5"/>
      <c r="D49" s="5"/>
      <c r="E49" s="5"/>
      <c r="F49" s="5"/>
      <c r="G49" s="6">
        <v>5</v>
      </c>
    </row>
    <row r="50" spans="1:7" ht="12.75">
      <c r="A50" s="4" t="s">
        <v>536</v>
      </c>
      <c r="B50" s="189" t="s">
        <v>611</v>
      </c>
      <c r="C50" s="5"/>
      <c r="D50" s="5"/>
      <c r="E50" s="5"/>
      <c r="F50" s="5"/>
      <c r="G50" s="6">
        <v>3</v>
      </c>
    </row>
    <row r="51" spans="1:7" ht="12.75">
      <c r="A51" s="4" t="s">
        <v>562</v>
      </c>
      <c r="B51" s="189" t="s">
        <v>14</v>
      </c>
      <c r="C51" s="5"/>
      <c r="D51" s="5"/>
      <c r="E51" s="5"/>
      <c r="F51" s="5"/>
      <c r="G51" s="6">
        <v>2</v>
      </c>
    </row>
    <row r="52" spans="1:7" ht="12.75">
      <c r="A52" s="4" t="s">
        <v>563</v>
      </c>
      <c r="B52" s="189" t="s">
        <v>542</v>
      </c>
      <c r="C52" s="5"/>
      <c r="D52" s="5"/>
      <c r="E52" s="5"/>
      <c r="F52" s="5"/>
      <c r="G52" s="6">
        <v>2</v>
      </c>
    </row>
    <row r="53" spans="1:7" ht="12.75">
      <c r="A53" s="4" t="s">
        <v>723</v>
      </c>
      <c r="B53" s="189" t="s">
        <v>583</v>
      </c>
      <c r="C53" s="5"/>
      <c r="D53" s="5"/>
      <c r="E53" s="5"/>
      <c r="F53" s="5"/>
      <c r="G53" s="6">
        <v>2</v>
      </c>
    </row>
    <row r="54" spans="1:7" ht="12.75">
      <c r="A54" s="4" t="s">
        <v>566</v>
      </c>
      <c r="B54" s="189" t="s">
        <v>19</v>
      </c>
      <c r="C54" s="5"/>
      <c r="D54" s="5"/>
      <c r="E54" s="5"/>
      <c r="F54" s="5"/>
      <c r="G54" s="6">
        <v>9</v>
      </c>
    </row>
    <row r="55" spans="1:7" ht="12.75">
      <c r="A55" s="4" t="s">
        <v>228</v>
      </c>
      <c r="B55" s="189" t="s">
        <v>569</v>
      </c>
      <c r="C55" s="5"/>
      <c r="D55" s="5"/>
      <c r="E55" s="5"/>
      <c r="F55" s="5"/>
      <c r="G55" s="6">
        <v>5</v>
      </c>
    </row>
    <row r="56" spans="1:7" ht="12.75">
      <c r="A56" s="4" t="s">
        <v>677</v>
      </c>
      <c r="B56" s="189" t="s">
        <v>584</v>
      </c>
      <c r="C56" s="5"/>
      <c r="D56" s="5"/>
      <c r="E56" s="5"/>
      <c r="F56" s="5"/>
      <c r="G56" s="6">
        <v>9</v>
      </c>
    </row>
    <row r="57" spans="1:7" ht="12.75">
      <c r="A57" s="4" t="s">
        <v>678</v>
      </c>
      <c r="B57" s="189" t="s">
        <v>679</v>
      </c>
      <c r="C57" s="5"/>
      <c r="D57" s="5"/>
      <c r="E57" s="5"/>
      <c r="F57" s="5"/>
      <c r="G57" s="6">
        <v>10</v>
      </c>
    </row>
    <row r="58" spans="1:7" ht="12.75">
      <c r="A58" s="4" t="s">
        <v>711</v>
      </c>
      <c r="B58" s="189" t="s">
        <v>713</v>
      </c>
      <c r="C58" s="5"/>
      <c r="D58" s="5"/>
      <c r="E58" s="5"/>
      <c r="F58" s="5"/>
      <c r="G58" s="6">
        <v>10</v>
      </c>
    </row>
    <row r="59" spans="1:7" ht="12.75">
      <c r="A59" s="190" t="s">
        <v>712</v>
      </c>
      <c r="B59" s="189" t="s">
        <v>714</v>
      </c>
      <c r="C59" s="5"/>
      <c r="D59" s="5"/>
      <c r="E59" s="5"/>
      <c r="F59" s="5"/>
      <c r="G59" s="6">
        <v>10</v>
      </c>
    </row>
    <row r="60" spans="1:7" ht="12.75">
      <c r="A60" s="165"/>
      <c r="B60" s="7"/>
      <c r="C60" s="7"/>
      <c r="D60" s="7"/>
      <c r="E60" s="7"/>
      <c r="F60" s="7"/>
      <c r="G60" s="166"/>
    </row>
    <row r="61" ht="12.75">
      <c r="A61" s="247"/>
    </row>
    <row r="62" ht="12.75">
      <c r="A62" s="247"/>
    </row>
    <row r="63" ht="12.75">
      <c r="A63" s="247"/>
    </row>
    <row r="64" ht="12.75">
      <c r="A64" s="247"/>
    </row>
    <row r="65" ht="12.75">
      <c r="A65" s="247"/>
    </row>
  </sheetData>
  <hyperlinks>
    <hyperlink ref="B15" location="стр.7!R1C1" display="Дюбель-гвоздь нейлон ……….……………………………………………………………………………."/>
    <hyperlink ref="B16" location="стр.7!R1C1" display="Дюбель крюк/ кольцо/ полукольцо ……………………...………………..……………………………………………………..………."/>
    <hyperlink ref="B17" location="стр.7!R1C1" display="Дюбель для крепления теплоизоляции …...……………………………….…………………..………"/>
    <hyperlink ref="B18" location="'стр. 6'!A7" display="Дюбель дрива …….………...……………………………………………………………………………."/>
    <hyperlink ref="B19" location="'стр. 6'!A9" display="Дюбель бабочка ……...…………...……………………………………………………………………….."/>
    <hyperlink ref="B20" location="'стр. 6'!A12" display="Металл. дюбель для газобетона  ……...…………………………………………………………………."/>
    <hyperlink ref="B21" location="'стр. 6'!A18" display="Дюбель рамный (фасадный) нейлоновый…………………………………………………………….."/>
    <hyperlink ref="B22" location="'стр. 6'!A27" display="Сантехнические крепления……………………………………………………………..…………………."/>
    <hyperlink ref="B23" location="'стр. 6'!A37" display="Складной пружинный дюбель……………...…………………………………………………………"/>
    <hyperlink ref="B24" location="'стр. 6'!A43" display="Молли……….………………………………………………………..………………………………………"/>
    <hyperlink ref="B25" location="'стр. 3'!A9" display="Дюбель распорный полипропилен (Россия, Польша)…………………...….……..………………"/>
    <hyperlink ref="B26" location="'стр. 3'!A49" display="Дюбельуниверсальный (Россия, Польша)…………………………………..………………...….……..………………"/>
    <hyperlink ref="B38" location="'стр. 1'!A8" display="Гипсокартон-металл………………………………………………………………………………………….."/>
    <hyperlink ref="B39" location="'стр. 1'!A25" display="Гипсокартон-дерево………………………………………………………………………………………….."/>
    <hyperlink ref="B40" location="'стр. 1'!A42" display="Прессшайба острая/ сверло……………………………………………………………………………………"/>
    <hyperlink ref="B41" location="'стр. 1'!A64" display="Металл-металл…………………………………………………………………………………………………"/>
    <hyperlink ref="B42" location="'стр. 1'!A69" display="Гипсоволокно-металл……………………………………………………………………………………………………….."/>
    <hyperlink ref="B43" location="'стр. 8'!A8" display="Универсальные желтые/ белые……………………………………………………………………………………..."/>
    <hyperlink ref="B45" location="'стр. 9'!A17" display="Саморезы оконные………………………………………..…………….………………………………"/>
    <hyperlink ref="B46" location="'стр. 5'!A37" display="Шпилька резьбовая…………………………………………………………………………………………"/>
    <hyperlink ref="B47" location="'стр. 5'!A47" display="Гайки соединительные…………………………………………………………………………………….."/>
    <hyperlink ref="B48" location="'стр. 9'!A42" display="Шуруп сантехнический (глухарь)…………………………………………………………………………"/>
    <hyperlink ref="B49" location="'стр. 5'!A74" display="Шуруп-шпилька……………………………………………………………………………………………."/>
    <hyperlink ref="B50" location="'стр. 3'!A56" display="Гвозди финишные латунированные \ омедненые………………………………………………………………………"/>
    <hyperlink ref="B51" location="'стр. 2'!A44" display="Саморезы для крепления сэндвич-панелей………………………………...……………………………."/>
    <hyperlink ref="B52" location="'стр. 2'!A51" display="Заклепка …………………………………………………………………………………………………………………."/>
    <hyperlink ref="B53" location="'стр. 2'!A1" display="Саморезы кровельные (крашенные\ оцинкованные)…………...……………………………………….."/>
    <hyperlink ref="B54" location="'стр. 9'!A7" display="Шурупы по бетону……………………………………………………………………………………………….."/>
    <hyperlink ref="B55" location="'стр. 5'!A56" display="Насадки, биты……………………………………………………………………………………………"/>
    <hyperlink ref="B56" location="'стр. 9'!A33" display="Шуруп с полукольцом/ крюком…………………………………………………………………………"/>
    <hyperlink ref="B57" location="стр10!A7" display="ВИНТ DIN 965 потайная головка белый цинк………………………………………………………………………………………………………………………………………"/>
    <hyperlink ref="B58" location="стр10!A69" display="Цепи……………………………..……………………………………….…………………………………………………………….."/>
    <hyperlink ref="B59" location="стр10!A86" display="Тросы, тросы в оплетке ПВХ………………………………..……………………………………………………………………………………………………………………………….."/>
    <hyperlink ref="B28" location="'стр. 4'!A9" display="Рамный дюбель……………………………………………………………………………………………"/>
    <hyperlink ref="B29" location="'стр. 4'!R26C1" display="Анкерный болт ………………………………………………………………………………………….…"/>
    <hyperlink ref="B30" location="'стр. 4'!R36C1" display="Анкерный болт с гайкой…………………………………………………………………………………….."/>
    <hyperlink ref="B31" location="'стр. 4'!R66C1" display="Клиновой анкер……………………………………………………………………………………………….."/>
    <hyperlink ref="B32" location="'стр. 4'!R95C1" display="Забивной анкер………………………………………………………………………………………………"/>
    <hyperlink ref="B33" location="'стр. 4'!R102C1" display="Анкер-клин……………………………………………………………………………………………………."/>
    <hyperlink ref="B34" location="'стр. 5'!A9" display="Дюбель-гвоздь металлический………………………………………………………………………………………………."/>
    <hyperlink ref="B35" location="'стр. 5'!A16" display="Потолочный анкер……………..……………………………………………………………………………"/>
    <hyperlink ref="B36" location="'стр. 5'!A19" display="Анкерный болт с кольцом/ крюком………………………………………………………………………………….."/>
    <hyperlink ref="B14" location="стр.7!R1C1" display="Дюбель-гвоздь …………………...……………………………………………...…………………………..……..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workbookViewId="0" topLeftCell="A1">
      <selection activeCell="I3" sqref="I3"/>
    </sheetView>
  </sheetViews>
  <sheetFormatPr defaultColWidth="9.00390625" defaultRowHeight="12.75"/>
  <cols>
    <col min="1" max="1" width="28.75390625" style="3" customWidth="1"/>
    <col min="2" max="2" width="3.125" style="3" customWidth="1"/>
    <col min="3" max="3" width="16.375" style="3" customWidth="1"/>
    <col min="4" max="4" width="8.625" style="3" customWidth="1"/>
    <col min="5" max="5" width="7.25390625" style="3" customWidth="1"/>
    <col min="6" max="16384" width="9.125" style="3" customWidth="1"/>
  </cols>
  <sheetData>
    <row r="1" spans="2:8" ht="12.75">
      <c r="B1" s="768"/>
      <c r="C1" s="768"/>
      <c r="D1" s="768"/>
      <c r="E1" s="768"/>
      <c r="F1" s="768"/>
      <c r="G1" s="768"/>
      <c r="H1" s="22"/>
    </row>
    <row r="2" spans="1:9" ht="12.75">
      <c r="A2" s="28" t="s">
        <v>52</v>
      </c>
      <c r="B2" s="30"/>
      <c r="C2" s="29"/>
      <c r="D2" s="29"/>
      <c r="E2" s="29"/>
      <c r="F2" s="29"/>
      <c r="G2" s="29"/>
      <c r="H2" s="22"/>
      <c r="I2" s="32" t="s">
        <v>895</v>
      </c>
    </row>
    <row r="3" ht="12.75">
      <c r="H3" s="22"/>
    </row>
    <row r="4" spans="1:9" ht="12.75">
      <c r="A4" s="16"/>
      <c r="B4" s="17"/>
      <c r="C4" s="773" t="s">
        <v>20</v>
      </c>
      <c r="D4" s="776" t="s">
        <v>21</v>
      </c>
      <c r="E4" s="792" t="s">
        <v>22</v>
      </c>
      <c r="F4" s="794" t="s">
        <v>766</v>
      </c>
      <c r="G4" s="794"/>
      <c r="H4" s="794"/>
      <c r="I4" s="795"/>
    </row>
    <row r="5" spans="1:9" ht="12.75">
      <c r="A5" s="16"/>
      <c r="B5" s="9"/>
      <c r="C5" s="774"/>
      <c r="D5" s="776"/>
      <c r="E5" s="792"/>
      <c r="F5" s="797"/>
      <c r="G5" s="797"/>
      <c r="H5" s="797"/>
      <c r="I5" s="798"/>
    </row>
    <row r="6" spans="1:9" ht="13.5" thickBot="1">
      <c r="A6" s="16"/>
      <c r="B6" s="18"/>
      <c r="C6" s="774"/>
      <c r="D6" s="918"/>
      <c r="E6" s="909"/>
      <c r="F6" s="506" t="s">
        <v>23</v>
      </c>
      <c r="G6" s="506" t="s">
        <v>24</v>
      </c>
      <c r="H6" s="507" t="s">
        <v>25</v>
      </c>
      <c r="I6" s="508" t="s">
        <v>26</v>
      </c>
    </row>
    <row r="7" spans="1:9" ht="12.75" customHeight="1">
      <c r="A7" s="840" t="s">
        <v>423</v>
      </c>
      <c r="B7" s="123">
        <v>1</v>
      </c>
      <c r="C7" s="139" t="s">
        <v>424</v>
      </c>
      <c r="D7" s="138" t="s">
        <v>425</v>
      </c>
      <c r="E7" s="140">
        <v>100</v>
      </c>
      <c r="F7" s="141">
        <f aca="true" t="shared" si="0" ref="F7:H15">ROUND(G7*1.05,2)</f>
        <v>70.2</v>
      </c>
      <c r="G7" s="141">
        <f t="shared" si="0"/>
        <v>66.86</v>
      </c>
      <c r="H7" s="141">
        <f t="shared" si="0"/>
        <v>63.68</v>
      </c>
      <c r="I7" s="172">
        <v>60.65</v>
      </c>
    </row>
    <row r="8" spans="1:9" ht="12.75">
      <c r="A8" s="838"/>
      <c r="B8" s="55">
        <f aca="true" t="shared" si="1" ref="B8:B15">1+B7</f>
        <v>2</v>
      </c>
      <c r="C8" s="142" t="s">
        <v>424</v>
      </c>
      <c r="D8" s="127" t="s">
        <v>426</v>
      </c>
      <c r="E8" s="143">
        <v>100</v>
      </c>
      <c r="F8" s="509">
        <f t="shared" si="0"/>
        <v>71.48</v>
      </c>
      <c r="G8" s="509">
        <f t="shared" si="0"/>
        <v>68.08</v>
      </c>
      <c r="H8" s="509">
        <f t="shared" si="0"/>
        <v>64.84</v>
      </c>
      <c r="I8" s="511">
        <v>61.75</v>
      </c>
    </row>
    <row r="9" spans="1:9" ht="12.75">
      <c r="A9" s="838"/>
      <c r="B9" s="55">
        <f t="shared" si="1"/>
        <v>3</v>
      </c>
      <c r="C9" s="142" t="s">
        <v>424</v>
      </c>
      <c r="D9" s="127" t="s">
        <v>427</v>
      </c>
      <c r="E9" s="143">
        <v>100</v>
      </c>
      <c r="F9" s="509">
        <f t="shared" si="0"/>
        <v>82.19</v>
      </c>
      <c r="G9" s="509">
        <f t="shared" si="0"/>
        <v>78.28</v>
      </c>
      <c r="H9" s="509">
        <f t="shared" si="0"/>
        <v>74.55</v>
      </c>
      <c r="I9" s="511">
        <v>71</v>
      </c>
    </row>
    <row r="10" spans="1:9" ht="12.75">
      <c r="A10" s="838"/>
      <c r="B10" s="55">
        <f t="shared" si="1"/>
        <v>4</v>
      </c>
      <c r="C10" s="142" t="s">
        <v>424</v>
      </c>
      <c r="D10" s="127" t="s">
        <v>428</v>
      </c>
      <c r="E10" s="143">
        <v>100</v>
      </c>
      <c r="F10" s="509">
        <f t="shared" si="0"/>
        <v>89.43</v>
      </c>
      <c r="G10" s="509">
        <f t="shared" si="0"/>
        <v>85.17</v>
      </c>
      <c r="H10" s="509">
        <f t="shared" si="0"/>
        <v>81.11</v>
      </c>
      <c r="I10" s="511">
        <v>77.25</v>
      </c>
    </row>
    <row r="11" spans="1:9" ht="12.75">
      <c r="A11" s="838"/>
      <c r="B11" s="55">
        <f t="shared" si="1"/>
        <v>5</v>
      </c>
      <c r="C11" s="142" t="s">
        <v>424</v>
      </c>
      <c r="D11" s="127" t="s">
        <v>429</v>
      </c>
      <c r="E11" s="143">
        <v>100</v>
      </c>
      <c r="F11" s="509">
        <f t="shared" si="0"/>
        <v>108.82</v>
      </c>
      <c r="G11" s="509">
        <f t="shared" si="0"/>
        <v>103.64</v>
      </c>
      <c r="H11" s="509">
        <f t="shared" si="0"/>
        <v>98.7</v>
      </c>
      <c r="I11" s="511">
        <v>94</v>
      </c>
    </row>
    <row r="12" spans="1:9" ht="12.75" customHeight="1">
      <c r="A12" s="838"/>
      <c r="B12" s="55">
        <f t="shared" si="1"/>
        <v>6</v>
      </c>
      <c r="C12" s="142" t="s">
        <v>424</v>
      </c>
      <c r="D12" s="127" t="s">
        <v>430</v>
      </c>
      <c r="E12" s="143">
        <v>100</v>
      </c>
      <c r="F12" s="509">
        <f t="shared" si="0"/>
        <v>123.87</v>
      </c>
      <c r="G12" s="509">
        <f t="shared" si="0"/>
        <v>117.97</v>
      </c>
      <c r="H12" s="509">
        <f t="shared" si="0"/>
        <v>112.35</v>
      </c>
      <c r="I12" s="511">
        <v>107</v>
      </c>
    </row>
    <row r="13" spans="1:9" ht="12.75">
      <c r="A13" s="838"/>
      <c r="B13" s="55">
        <f t="shared" si="1"/>
        <v>7</v>
      </c>
      <c r="C13" s="142" t="s">
        <v>424</v>
      </c>
      <c r="D13" s="127" t="s">
        <v>431</v>
      </c>
      <c r="E13" s="143">
        <v>100</v>
      </c>
      <c r="F13" s="509">
        <f t="shared" si="0"/>
        <v>169.74</v>
      </c>
      <c r="G13" s="509">
        <f t="shared" si="0"/>
        <v>161.66</v>
      </c>
      <c r="H13" s="509">
        <f t="shared" si="0"/>
        <v>153.96</v>
      </c>
      <c r="I13" s="511">
        <v>146.63</v>
      </c>
    </row>
    <row r="14" spans="1:9" ht="12.75">
      <c r="A14" s="838"/>
      <c r="B14" s="55">
        <f t="shared" si="1"/>
        <v>8</v>
      </c>
      <c r="C14" s="142" t="s">
        <v>424</v>
      </c>
      <c r="D14" s="127" t="s">
        <v>432</v>
      </c>
      <c r="E14" s="143">
        <v>100</v>
      </c>
      <c r="F14" s="509">
        <f t="shared" si="0"/>
        <v>195.64</v>
      </c>
      <c r="G14" s="509">
        <f t="shared" si="0"/>
        <v>186.32</v>
      </c>
      <c r="H14" s="509">
        <f t="shared" si="0"/>
        <v>177.45</v>
      </c>
      <c r="I14" s="511">
        <v>169</v>
      </c>
    </row>
    <row r="15" spans="1:9" ht="13.5" thickBot="1">
      <c r="A15" s="839"/>
      <c r="B15" s="57">
        <f t="shared" si="1"/>
        <v>9</v>
      </c>
      <c r="C15" s="144" t="s">
        <v>424</v>
      </c>
      <c r="D15" s="145" t="s">
        <v>433</v>
      </c>
      <c r="E15" s="146">
        <v>100</v>
      </c>
      <c r="F15" s="512">
        <f t="shared" si="0"/>
        <v>231.53</v>
      </c>
      <c r="G15" s="512">
        <f t="shared" si="0"/>
        <v>220.5</v>
      </c>
      <c r="H15" s="512">
        <f t="shared" si="0"/>
        <v>210</v>
      </c>
      <c r="I15" s="513">
        <v>200</v>
      </c>
    </row>
    <row r="16" spans="1:9" ht="13.5" thickBot="1">
      <c r="A16" s="153"/>
      <c r="B16" s="154"/>
      <c r="C16" s="147"/>
      <c r="D16" s="148"/>
      <c r="E16" s="149"/>
      <c r="F16" s="517"/>
      <c r="G16" s="517"/>
      <c r="H16" s="517"/>
      <c r="I16" s="518"/>
    </row>
    <row r="17" spans="1:9" ht="12.75">
      <c r="A17" s="266" t="s">
        <v>434</v>
      </c>
      <c r="B17" s="124">
        <v>1</v>
      </c>
      <c r="C17" s="150" t="s">
        <v>435</v>
      </c>
      <c r="D17" s="125" t="s">
        <v>436</v>
      </c>
      <c r="E17" s="54">
        <v>1000</v>
      </c>
      <c r="F17" s="141">
        <f aca="true" t="shared" si="2" ref="F17:H32">ROUND(G17*1.05,2)</f>
        <v>5.95</v>
      </c>
      <c r="G17" s="141">
        <f t="shared" si="2"/>
        <v>5.67</v>
      </c>
      <c r="H17" s="141">
        <f t="shared" si="2"/>
        <v>5.4</v>
      </c>
      <c r="I17" s="172">
        <v>5.14</v>
      </c>
    </row>
    <row r="18" spans="1:9" ht="12.75">
      <c r="A18" s="514"/>
      <c r="B18" s="196">
        <f aca="true" t="shared" si="3" ref="B18:B27">1+B17</f>
        <v>2</v>
      </c>
      <c r="C18" s="151" t="s">
        <v>435</v>
      </c>
      <c r="D18" s="127" t="s">
        <v>437</v>
      </c>
      <c r="E18" s="56">
        <v>1000</v>
      </c>
      <c r="F18" s="510">
        <f t="shared" si="2"/>
        <v>6.32</v>
      </c>
      <c r="G18" s="510">
        <f t="shared" si="2"/>
        <v>6.02</v>
      </c>
      <c r="H18" s="510">
        <f t="shared" si="2"/>
        <v>5.73</v>
      </c>
      <c r="I18" s="511">
        <v>5.46</v>
      </c>
    </row>
    <row r="19" spans="1:9" ht="15" customHeight="1">
      <c r="A19" s="514"/>
      <c r="B19" s="196">
        <f t="shared" si="3"/>
        <v>3</v>
      </c>
      <c r="C19" s="151" t="s">
        <v>608</v>
      </c>
      <c r="D19" s="127" t="s">
        <v>437</v>
      </c>
      <c r="E19" s="56">
        <v>1000</v>
      </c>
      <c r="F19" s="510">
        <f t="shared" si="2"/>
        <v>6.32</v>
      </c>
      <c r="G19" s="510">
        <f t="shared" si="2"/>
        <v>6.02</v>
      </c>
      <c r="H19" s="510">
        <f t="shared" si="2"/>
        <v>5.73</v>
      </c>
      <c r="I19" s="511">
        <v>5.46</v>
      </c>
    </row>
    <row r="20" spans="1:9" ht="12.75">
      <c r="A20" s="514"/>
      <c r="B20" s="196">
        <f t="shared" si="3"/>
        <v>4</v>
      </c>
      <c r="C20" s="151" t="s">
        <v>435</v>
      </c>
      <c r="D20" s="127" t="s">
        <v>344</v>
      </c>
      <c r="E20" s="56">
        <v>1000</v>
      </c>
      <c r="F20" s="510">
        <f t="shared" si="2"/>
        <v>6.66</v>
      </c>
      <c r="G20" s="510">
        <f t="shared" si="2"/>
        <v>6.34</v>
      </c>
      <c r="H20" s="510">
        <f t="shared" si="2"/>
        <v>6.04</v>
      </c>
      <c r="I20" s="511">
        <v>5.75</v>
      </c>
    </row>
    <row r="21" spans="1:9" ht="13.5" customHeight="1">
      <c r="A21" s="514"/>
      <c r="B21" s="196">
        <f t="shared" si="3"/>
        <v>5</v>
      </c>
      <c r="C21" s="151" t="s">
        <v>609</v>
      </c>
      <c r="D21" s="127" t="s">
        <v>344</v>
      </c>
      <c r="E21" s="56">
        <v>1000</v>
      </c>
      <c r="F21" s="510">
        <f t="shared" si="2"/>
        <v>6.66</v>
      </c>
      <c r="G21" s="510">
        <f t="shared" si="2"/>
        <v>6.34</v>
      </c>
      <c r="H21" s="510">
        <f t="shared" si="2"/>
        <v>6.04</v>
      </c>
      <c r="I21" s="511">
        <v>5.75</v>
      </c>
    </row>
    <row r="22" spans="1:9" ht="12.75">
      <c r="A22" s="514"/>
      <c r="B22" s="196">
        <f t="shared" si="3"/>
        <v>6</v>
      </c>
      <c r="C22" s="151" t="s">
        <v>435</v>
      </c>
      <c r="D22" s="127" t="s">
        <v>438</v>
      </c>
      <c r="E22" s="56">
        <v>1000</v>
      </c>
      <c r="F22" s="510">
        <f t="shared" si="2"/>
        <v>7.39</v>
      </c>
      <c r="G22" s="510">
        <f t="shared" si="2"/>
        <v>7.04</v>
      </c>
      <c r="H22" s="510">
        <f t="shared" si="2"/>
        <v>6.7</v>
      </c>
      <c r="I22" s="511">
        <v>6.38</v>
      </c>
    </row>
    <row r="23" spans="1:9" ht="12.75">
      <c r="A23" s="514"/>
      <c r="B23" s="196">
        <f t="shared" si="3"/>
        <v>7</v>
      </c>
      <c r="C23" s="151" t="s">
        <v>435</v>
      </c>
      <c r="D23" s="127" t="s">
        <v>345</v>
      </c>
      <c r="E23" s="56">
        <v>1000</v>
      </c>
      <c r="F23" s="510">
        <f t="shared" si="2"/>
        <v>7.69</v>
      </c>
      <c r="G23" s="510">
        <f t="shared" si="2"/>
        <v>7.32</v>
      </c>
      <c r="H23" s="510">
        <f t="shared" si="2"/>
        <v>6.97</v>
      </c>
      <c r="I23" s="511">
        <v>6.64</v>
      </c>
    </row>
    <row r="24" spans="1:9" ht="12.75">
      <c r="A24" s="515" t="s">
        <v>607</v>
      </c>
      <c r="B24" s="196">
        <f t="shared" si="3"/>
        <v>8</v>
      </c>
      <c r="C24" s="151" t="s">
        <v>435</v>
      </c>
      <c r="D24" s="127" t="s">
        <v>439</v>
      </c>
      <c r="E24" s="56">
        <v>1000</v>
      </c>
      <c r="F24" s="510">
        <f t="shared" si="2"/>
        <v>9.32</v>
      </c>
      <c r="G24" s="510">
        <f t="shared" si="2"/>
        <v>8.88</v>
      </c>
      <c r="H24" s="510">
        <f t="shared" si="2"/>
        <v>8.46</v>
      </c>
      <c r="I24" s="511">
        <v>8.06</v>
      </c>
    </row>
    <row r="25" spans="1:9" ht="12.75" customHeight="1">
      <c r="A25" s="515"/>
      <c r="B25" s="196">
        <f>1+B24</f>
        <v>9</v>
      </c>
      <c r="C25" s="151" t="s">
        <v>609</v>
      </c>
      <c r="D25" s="127" t="s">
        <v>439</v>
      </c>
      <c r="E25" s="56">
        <v>1000</v>
      </c>
      <c r="F25" s="510">
        <f t="shared" si="2"/>
        <v>9.32</v>
      </c>
      <c r="G25" s="510">
        <f t="shared" si="2"/>
        <v>8.88</v>
      </c>
      <c r="H25" s="510">
        <f t="shared" si="2"/>
        <v>8.46</v>
      </c>
      <c r="I25" s="511">
        <v>8.06</v>
      </c>
    </row>
    <row r="26" spans="1:9" ht="12.75">
      <c r="A26" s="514"/>
      <c r="B26" s="196">
        <v>10</v>
      </c>
      <c r="C26" s="151" t="s">
        <v>435</v>
      </c>
      <c r="D26" s="127" t="s">
        <v>440</v>
      </c>
      <c r="E26" s="56">
        <v>1000</v>
      </c>
      <c r="F26" s="510">
        <f t="shared" si="2"/>
        <v>10.06</v>
      </c>
      <c r="G26" s="510">
        <f t="shared" si="2"/>
        <v>9.58</v>
      </c>
      <c r="H26" s="510">
        <f t="shared" si="2"/>
        <v>9.12</v>
      </c>
      <c r="I26" s="511">
        <v>8.69</v>
      </c>
    </row>
    <row r="27" spans="1:9" ht="13.5" thickBot="1">
      <c r="A27" s="516"/>
      <c r="B27" s="208">
        <f t="shared" si="3"/>
        <v>11</v>
      </c>
      <c r="C27" s="520" t="s">
        <v>435</v>
      </c>
      <c r="D27" s="521" t="s">
        <v>441</v>
      </c>
      <c r="E27" s="522">
        <v>1000</v>
      </c>
      <c r="F27" s="523">
        <f t="shared" si="2"/>
        <v>12.44</v>
      </c>
      <c r="G27" s="523">
        <f t="shared" si="2"/>
        <v>11.85</v>
      </c>
      <c r="H27" s="523">
        <f t="shared" si="2"/>
        <v>11.29</v>
      </c>
      <c r="I27" s="524">
        <v>10.75</v>
      </c>
    </row>
    <row r="28" spans="1:9" ht="12.75">
      <c r="A28" s="915" t="s">
        <v>532</v>
      </c>
      <c r="B28" s="124">
        <v>1</v>
      </c>
      <c r="C28" s="150" t="s">
        <v>435</v>
      </c>
      <c r="D28" s="125" t="s">
        <v>527</v>
      </c>
      <c r="E28" s="159">
        <v>1000</v>
      </c>
      <c r="F28" s="489">
        <f t="shared" si="2"/>
        <v>5.51</v>
      </c>
      <c r="G28" s="489">
        <f t="shared" si="2"/>
        <v>5.25</v>
      </c>
      <c r="H28" s="489">
        <f t="shared" si="2"/>
        <v>5</v>
      </c>
      <c r="I28" s="172">
        <v>4.76</v>
      </c>
    </row>
    <row r="29" spans="1:9" ht="12.75">
      <c r="A29" s="916"/>
      <c r="B29" s="196">
        <f>1+B28</f>
        <v>2</v>
      </c>
      <c r="C29" s="151" t="s">
        <v>435</v>
      </c>
      <c r="D29" s="127" t="s">
        <v>528</v>
      </c>
      <c r="E29" s="160">
        <v>1000</v>
      </c>
      <c r="F29" s="510">
        <f t="shared" si="2"/>
        <v>6.35</v>
      </c>
      <c r="G29" s="510">
        <f t="shared" si="2"/>
        <v>6.05</v>
      </c>
      <c r="H29" s="510">
        <f t="shared" si="2"/>
        <v>5.76</v>
      </c>
      <c r="I29" s="511">
        <v>5.49</v>
      </c>
    </row>
    <row r="30" spans="1:9" ht="12.75">
      <c r="A30" s="916"/>
      <c r="B30" s="196">
        <f>1+B29</f>
        <v>3</v>
      </c>
      <c r="C30" s="151" t="s">
        <v>435</v>
      </c>
      <c r="D30" s="127" t="s">
        <v>529</v>
      </c>
      <c r="E30" s="160">
        <v>1000</v>
      </c>
      <c r="F30" s="510">
        <f t="shared" si="2"/>
        <v>6.85</v>
      </c>
      <c r="G30" s="510">
        <f t="shared" si="2"/>
        <v>6.52</v>
      </c>
      <c r="H30" s="510">
        <f t="shared" si="2"/>
        <v>6.21</v>
      </c>
      <c r="I30" s="511">
        <v>5.91</v>
      </c>
    </row>
    <row r="31" spans="1:9" ht="12.75">
      <c r="A31" s="916"/>
      <c r="B31" s="196">
        <f>1+B30</f>
        <v>4</v>
      </c>
      <c r="C31" s="151" t="s">
        <v>435</v>
      </c>
      <c r="D31" s="127" t="s">
        <v>530</v>
      </c>
      <c r="E31" s="160">
        <v>1000</v>
      </c>
      <c r="F31" s="510">
        <f t="shared" si="2"/>
        <v>7.96</v>
      </c>
      <c r="G31" s="510">
        <f t="shared" si="2"/>
        <v>7.58</v>
      </c>
      <c r="H31" s="510">
        <f t="shared" si="2"/>
        <v>7.22</v>
      </c>
      <c r="I31" s="511">
        <v>6.88</v>
      </c>
    </row>
    <row r="32" spans="1:9" ht="13.5" thickBot="1">
      <c r="A32" s="917"/>
      <c r="B32" s="201">
        <f>1+B31</f>
        <v>5</v>
      </c>
      <c r="C32" s="152" t="s">
        <v>435</v>
      </c>
      <c r="D32" s="145" t="s">
        <v>531</v>
      </c>
      <c r="E32" s="161">
        <v>1000</v>
      </c>
      <c r="F32" s="519">
        <f t="shared" si="2"/>
        <v>8.54</v>
      </c>
      <c r="G32" s="519">
        <f t="shared" si="2"/>
        <v>8.13</v>
      </c>
      <c r="H32" s="519">
        <f t="shared" si="2"/>
        <v>7.74</v>
      </c>
      <c r="I32" s="513">
        <v>7.37</v>
      </c>
    </row>
    <row r="33" spans="1:9" ht="13.5" thickBot="1">
      <c r="A33" s="155"/>
      <c r="B33" s="155"/>
      <c r="C33" s="155"/>
      <c r="D33" s="155"/>
      <c r="E33" s="155"/>
      <c r="F33" s="525"/>
      <c r="G33" s="525"/>
      <c r="H33" s="525"/>
      <c r="I33" s="518"/>
    </row>
    <row r="34" spans="1:9" ht="12.75">
      <c r="A34" s="912" t="s">
        <v>442</v>
      </c>
      <c r="B34" s="23">
        <v>1</v>
      </c>
      <c r="C34" s="490" t="s">
        <v>756</v>
      </c>
      <c r="D34" s="491" t="s">
        <v>752</v>
      </c>
      <c r="E34" s="11">
        <v>100</v>
      </c>
      <c r="F34" s="489">
        <f aca="true" t="shared" si="4" ref="F34:H41">ROUND(G34*1.05,2)</f>
        <v>16.61</v>
      </c>
      <c r="G34" s="489">
        <f t="shared" si="4"/>
        <v>15.82</v>
      </c>
      <c r="H34" s="489">
        <f t="shared" si="4"/>
        <v>15.07</v>
      </c>
      <c r="I34" s="172">
        <v>14.35</v>
      </c>
    </row>
    <row r="35" spans="1:9" ht="12.75">
      <c r="A35" s="913"/>
      <c r="B35" s="24">
        <v>2</v>
      </c>
      <c r="C35" s="492" t="s">
        <v>757</v>
      </c>
      <c r="D35" s="493" t="s">
        <v>753</v>
      </c>
      <c r="E35" s="13">
        <v>100</v>
      </c>
      <c r="F35" s="510">
        <f t="shared" si="4"/>
        <v>24.6</v>
      </c>
      <c r="G35" s="510">
        <f t="shared" si="4"/>
        <v>23.43</v>
      </c>
      <c r="H35" s="510">
        <f t="shared" si="4"/>
        <v>22.31</v>
      </c>
      <c r="I35" s="511">
        <v>21.25</v>
      </c>
    </row>
    <row r="36" spans="1:9" ht="12.75">
      <c r="A36" s="913"/>
      <c r="B36" s="24">
        <v>3</v>
      </c>
      <c r="C36" s="492" t="s">
        <v>756</v>
      </c>
      <c r="D36" s="493" t="s">
        <v>28</v>
      </c>
      <c r="E36" s="13">
        <v>100</v>
      </c>
      <c r="F36" s="510">
        <f t="shared" si="4"/>
        <v>33.57</v>
      </c>
      <c r="G36" s="510">
        <f t="shared" si="4"/>
        <v>31.97</v>
      </c>
      <c r="H36" s="510">
        <f t="shared" si="4"/>
        <v>30.45</v>
      </c>
      <c r="I36" s="511">
        <v>29</v>
      </c>
    </row>
    <row r="37" spans="1:9" ht="13.5" thickBot="1">
      <c r="A37" s="914"/>
      <c r="B37" s="362">
        <v>4</v>
      </c>
      <c r="C37" s="494" t="s">
        <v>756</v>
      </c>
      <c r="D37" s="495" t="s">
        <v>30</v>
      </c>
      <c r="E37" s="97">
        <v>100</v>
      </c>
      <c r="F37" s="523">
        <f t="shared" si="4"/>
        <v>91.52</v>
      </c>
      <c r="G37" s="523">
        <f t="shared" si="4"/>
        <v>87.16</v>
      </c>
      <c r="H37" s="523">
        <f t="shared" si="4"/>
        <v>83.01</v>
      </c>
      <c r="I37" s="524">
        <v>79.06</v>
      </c>
    </row>
    <row r="38" spans="1:9" ht="12.75">
      <c r="A38" s="755" t="s">
        <v>443</v>
      </c>
      <c r="B38" s="23">
        <v>5</v>
      </c>
      <c r="C38" s="490" t="s">
        <v>758</v>
      </c>
      <c r="D38" s="491" t="s">
        <v>754</v>
      </c>
      <c r="E38" s="11">
        <v>100</v>
      </c>
      <c r="F38" s="489">
        <f t="shared" si="4"/>
        <v>20.81</v>
      </c>
      <c r="G38" s="489">
        <f t="shared" si="4"/>
        <v>19.82</v>
      </c>
      <c r="H38" s="489">
        <f t="shared" si="4"/>
        <v>18.88</v>
      </c>
      <c r="I38" s="172">
        <v>17.98</v>
      </c>
    </row>
    <row r="39" spans="1:9" ht="12.75">
      <c r="A39" s="749"/>
      <c r="B39" s="24">
        <v>6</v>
      </c>
      <c r="C39" s="492" t="s">
        <v>758</v>
      </c>
      <c r="D39" s="493" t="s">
        <v>755</v>
      </c>
      <c r="E39" s="13">
        <v>100</v>
      </c>
      <c r="F39" s="510">
        <f t="shared" si="4"/>
        <v>44.73</v>
      </c>
      <c r="G39" s="510">
        <f t="shared" si="4"/>
        <v>42.6</v>
      </c>
      <c r="H39" s="510">
        <f t="shared" si="4"/>
        <v>40.57</v>
      </c>
      <c r="I39" s="511">
        <v>38.64</v>
      </c>
    </row>
    <row r="40" spans="1:9" ht="12.75">
      <c r="A40" s="749"/>
      <c r="B40" s="24">
        <v>7</v>
      </c>
      <c r="C40" s="492" t="s">
        <v>758</v>
      </c>
      <c r="D40" s="493" t="s">
        <v>29</v>
      </c>
      <c r="E40" s="13">
        <v>100</v>
      </c>
      <c r="F40" s="510">
        <f t="shared" si="4"/>
        <v>68.85</v>
      </c>
      <c r="G40" s="510">
        <f t="shared" si="4"/>
        <v>65.57</v>
      </c>
      <c r="H40" s="510">
        <f t="shared" si="4"/>
        <v>62.45</v>
      </c>
      <c r="I40" s="511">
        <v>59.48</v>
      </c>
    </row>
    <row r="41" spans="1:9" ht="13.5" thickBot="1">
      <c r="A41" s="751"/>
      <c r="B41" s="25">
        <v>8</v>
      </c>
      <c r="C41" s="496" t="s">
        <v>758</v>
      </c>
      <c r="D41" s="497" t="s">
        <v>30</v>
      </c>
      <c r="E41" s="15">
        <v>100</v>
      </c>
      <c r="F41" s="519">
        <f t="shared" si="4"/>
        <v>128.78</v>
      </c>
      <c r="G41" s="519">
        <f t="shared" si="4"/>
        <v>122.65</v>
      </c>
      <c r="H41" s="519">
        <f t="shared" si="4"/>
        <v>116.81</v>
      </c>
      <c r="I41" s="513">
        <v>111.25</v>
      </c>
    </row>
    <row r="42" spans="1:9" ht="13.5" thickBot="1">
      <c r="A42" s="156"/>
      <c r="B42" s="17"/>
      <c r="C42" s="73"/>
      <c r="D42" s="34"/>
      <c r="E42" s="35"/>
      <c r="F42" s="525"/>
      <c r="G42" s="525"/>
      <c r="H42" s="525"/>
      <c r="I42" s="518"/>
    </row>
    <row r="43" spans="1:9" ht="12.75" customHeight="1">
      <c r="A43" s="827" t="s">
        <v>580</v>
      </c>
      <c r="B43" s="207">
        <v>1</v>
      </c>
      <c r="C43" s="498" t="s">
        <v>444</v>
      </c>
      <c r="D43" s="499" t="s">
        <v>445</v>
      </c>
      <c r="E43" s="499">
        <v>4</v>
      </c>
      <c r="F43" s="489">
        <f aca="true" t="shared" si="5" ref="F43:H62">ROUND(G43*1.05,2)</f>
        <v>19.05</v>
      </c>
      <c r="G43" s="489">
        <f t="shared" si="5"/>
        <v>18.14</v>
      </c>
      <c r="H43" s="489">
        <f t="shared" si="5"/>
        <v>17.28</v>
      </c>
      <c r="I43" s="172">
        <v>16.46</v>
      </c>
    </row>
    <row r="44" spans="1:9" ht="12.75" customHeight="1">
      <c r="A44" s="828"/>
      <c r="B44" s="196">
        <f aca="true" t="shared" si="6" ref="B44:B75">1+B43</f>
        <v>2</v>
      </c>
      <c r="C44" s="500" t="s">
        <v>444</v>
      </c>
      <c r="D44" s="501" t="s">
        <v>37</v>
      </c>
      <c r="E44" s="501">
        <v>3.3</v>
      </c>
      <c r="F44" s="510">
        <f t="shared" si="5"/>
        <v>24.62</v>
      </c>
      <c r="G44" s="510">
        <f t="shared" si="5"/>
        <v>23.45</v>
      </c>
      <c r="H44" s="510">
        <f t="shared" si="5"/>
        <v>22.33</v>
      </c>
      <c r="I44" s="511">
        <v>21.27</v>
      </c>
    </row>
    <row r="45" spans="1:9" ht="12.75">
      <c r="A45" s="828"/>
      <c r="B45" s="196">
        <f t="shared" si="6"/>
        <v>3</v>
      </c>
      <c r="C45" s="500" t="s">
        <v>444</v>
      </c>
      <c r="D45" s="501" t="s">
        <v>446</v>
      </c>
      <c r="E45" s="501">
        <v>3</v>
      </c>
      <c r="F45" s="510">
        <f t="shared" si="5"/>
        <v>28.44</v>
      </c>
      <c r="G45" s="510">
        <f t="shared" si="5"/>
        <v>27.09</v>
      </c>
      <c r="H45" s="510">
        <f t="shared" si="5"/>
        <v>25.8</v>
      </c>
      <c r="I45" s="511">
        <v>24.57</v>
      </c>
    </row>
    <row r="46" spans="1:9" ht="12.75">
      <c r="A46" s="828"/>
      <c r="B46" s="196">
        <f t="shared" si="6"/>
        <v>4</v>
      </c>
      <c r="C46" s="500" t="s">
        <v>444</v>
      </c>
      <c r="D46" s="501" t="s">
        <v>39</v>
      </c>
      <c r="E46" s="501">
        <v>2.3</v>
      </c>
      <c r="F46" s="510">
        <f t="shared" si="5"/>
        <v>33.41</v>
      </c>
      <c r="G46" s="510">
        <f t="shared" si="5"/>
        <v>31.82</v>
      </c>
      <c r="H46" s="510">
        <f t="shared" si="5"/>
        <v>30.3</v>
      </c>
      <c r="I46" s="511">
        <v>28.86</v>
      </c>
    </row>
    <row r="47" spans="1:9" ht="12.75">
      <c r="A47" s="828"/>
      <c r="B47" s="196">
        <f t="shared" si="6"/>
        <v>5</v>
      </c>
      <c r="C47" s="500" t="s">
        <v>444</v>
      </c>
      <c r="D47" s="501" t="s">
        <v>447</v>
      </c>
      <c r="E47" s="501">
        <v>2</v>
      </c>
      <c r="F47" s="510">
        <f t="shared" si="5"/>
        <v>37.58</v>
      </c>
      <c r="G47" s="510">
        <f t="shared" si="5"/>
        <v>35.79</v>
      </c>
      <c r="H47" s="510">
        <f t="shared" si="5"/>
        <v>34.09</v>
      </c>
      <c r="I47" s="511">
        <v>32.47</v>
      </c>
    </row>
    <row r="48" spans="1:9" ht="12.75">
      <c r="A48" s="828"/>
      <c r="B48" s="196">
        <f t="shared" si="6"/>
        <v>6</v>
      </c>
      <c r="C48" s="500" t="s">
        <v>444</v>
      </c>
      <c r="D48" s="501" t="s">
        <v>40</v>
      </c>
      <c r="E48" s="501">
        <v>1.8</v>
      </c>
      <c r="F48" s="510">
        <f t="shared" si="5"/>
        <v>44.31</v>
      </c>
      <c r="G48" s="510">
        <f t="shared" si="5"/>
        <v>42.2</v>
      </c>
      <c r="H48" s="510">
        <f t="shared" si="5"/>
        <v>40.19</v>
      </c>
      <c r="I48" s="511">
        <v>38.28</v>
      </c>
    </row>
    <row r="49" spans="1:9" ht="12.75">
      <c r="A49" s="828"/>
      <c r="B49" s="196">
        <f t="shared" si="6"/>
        <v>7</v>
      </c>
      <c r="C49" s="500" t="s">
        <v>444</v>
      </c>
      <c r="D49" s="501" t="s">
        <v>448</v>
      </c>
      <c r="E49" s="501">
        <v>1.5</v>
      </c>
      <c r="F49" s="510">
        <f t="shared" si="5"/>
        <v>48.29</v>
      </c>
      <c r="G49" s="510">
        <f t="shared" si="5"/>
        <v>45.99</v>
      </c>
      <c r="H49" s="510">
        <f t="shared" si="5"/>
        <v>43.8</v>
      </c>
      <c r="I49" s="511">
        <v>41.71</v>
      </c>
    </row>
    <row r="50" spans="1:9" ht="12.75">
      <c r="A50" s="828"/>
      <c r="B50" s="196">
        <f t="shared" si="6"/>
        <v>8</v>
      </c>
      <c r="C50" s="500" t="s">
        <v>444</v>
      </c>
      <c r="D50" s="501" t="s">
        <v>449</v>
      </c>
      <c r="E50" s="501">
        <v>1.5</v>
      </c>
      <c r="F50" s="510">
        <f t="shared" si="5"/>
        <v>54.02</v>
      </c>
      <c r="G50" s="510">
        <f t="shared" si="5"/>
        <v>51.45</v>
      </c>
      <c r="H50" s="510">
        <f t="shared" si="5"/>
        <v>49</v>
      </c>
      <c r="I50" s="511">
        <v>46.67</v>
      </c>
    </row>
    <row r="51" spans="1:9" ht="12.75">
      <c r="A51" s="828"/>
      <c r="B51" s="196">
        <f t="shared" si="6"/>
        <v>9</v>
      </c>
      <c r="C51" s="500" t="s">
        <v>444</v>
      </c>
      <c r="D51" s="501" t="s">
        <v>450</v>
      </c>
      <c r="E51" s="501">
        <v>1.4</v>
      </c>
      <c r="F51" s="510">
        <f t="shared" si="5"/>
        <v>63.11</v>
      </c>
      <c r="G51" s="510">
        <f t="shared" si="5"/>
        <v>60.1</v>
      </c>
      <c r="H51" s="510">
        <f t="shared" si="5"/>
        <v>57.24</v>
      </c>
      <c r="I51" s="511">
        <v>54.51</v>
      </c>
    </row>
    <row r="52" spans="1:9" ht="12.75">
      <c r="A52" s="828"/>
      <c r="B52" s="196">
        <f t="shared" si="6"/>
        <v>10</v>
      </c>
      <c r="C52" s="500" t="s">
        <v>444</v>
      </c>
      <c r="D52" s="501" t="s">
        <v>451</v>
      </c>
      <c r="E52" s="501">
        <v>1.2</v>
      </c>
      <c r="F52" s="510">
        <f t="shared" si="5"/>
        <v>64.23</v>
      </c>
      <c r="G52" s="510">
        <f t="shared" si="5"/>
        <v>61.17</v>
      </c>
      <c r="H52" s="510">
        <f t="shared" si="5"/>
        <v>58.26</v>
      </c>
      <c r="I52" s="511">
        <v>55.49</v>
      </c>
    </row>
    <row r="53" spans="1:9" ht="12.75">
      <c r="A53" s="828"/>
      <c r="B53" s="196">
        <f t="shared" si="6"/>
        <v>11</v>
      </c>
      <c r="C53" s="500" t="s">
        <v>444</v>
      </c>
      <c r="D53" s="501" t="s">
        <v>452</v>
      </c>
      <c r="E53" s="501">
        <v>1.2</v>
      </c>
      <c r="F53" s="510">
        <f t="shared" si="5"/>
        <v>72.92</v>
      </c>
      <c r="G53" s="510">
        <f t="shared" si="5"/>
        <v>69.45</v>
      </c>
      <c r="H53" s="510">
        <f t="shared" si="5"/>
        <v>66.14</v>
      </c>
      <c r="I53" s="511">
        <v>62.99</v>
      </c>
    </row>
    <row r="54" spans="1:9" ht="12.75">
      <c r="A54" s="828"/>
      <c r="B54" s="196">
        <f t="shared" si="6"/>
        <v>12</v>
      </c>
      <c r="C54" s="500" t="s">
        <v>444</v>
      </c>
      <c r="D54" s="501" t="s">
        <v>453</v>
      </c>
      <c r="E54" s="501">
        <v>1.2</v>
      </c>
      <c r="F54" s="510">
        <f t="shared" si="5"/>
        <v>75.48</v>
      </c>
      <c r="G54" s="510">
        <f t="shared" si="5"/>
        <v>71.89</v>
      </c>
      <c r="H54" s="510">
        <f t="shared" si="5"/>
        <v>68.47</v>
      </c>
      <c r="I54" s="511">
        <v>65.21</v>
      </c>
    </row>
    <row r="55" spans="1:9" ht="13.5" thickBot="1">
      <c r="A55" s="828"/>
      <c r="B55" s="208">
        <f t="shared" si="6"/>
        <v>13</v>
      </c>
      <c r="C55" s="526" t="s">
        <v>444</v>
      </c>
      <c r="D55" s="527" t="s">
        <v>454</v>
      </c>
      <c r="E55" s="527">
        <v>1</v>
      </c>
      <c r="F55" s="523">
        <f t="shared" si="5"/>
        <v>83.72</v>
      </c>
      <c r="G55" s="523">
        <f t="shared" si="5"/>
        <v>79.73</v>
      </c>
      <c r="H55" s="523">
        <f t="shared" si="5"/>
        <v>75.93</v>
      </c>
      <c r="I55" s="524">
        <v>72.31</v>
      </c>
    </row>
    <row r="56" spans="1:9" ht="12.75">
      <c r="A56" s="828"/>
      <c r="B56" s="207">
        <f t="shared" si="6"/>
        <v>14</v>
      </c>
      <c r="C56" s="498" t="s">
        <v>444</v>
      </c>
      <c r="D56" s="499" t="s">
        <v>455</v>
      </c>
      <c r="E56" s="499">
        <v>1.7</v>
      </c>
      <c r="F56" s="489">
        <f t="shared" si="5"/>
        <v>46.91</v>
      </c>
      <c r="G56" s="489">
        <f t="shared" si="5"/>
        <v>44.68</v>
      </c>
      <c r="H56" s="489">
        <f t="shared" si="5"/>
        <v>42.55</v>
      </c>
      <c r="I56" s="172">
        <v>40.52</v>
      </c>
    </row>
    <row r="57" spans="1:9" ht="12.75">
      <c r="A57" s="828"/>
      <c r="B57" s="196">
        <f t="shared" si="6"/>
        <v>15</v>
      </c>
      <c r="C57" s="500" t="s">
        <v>444</v>
      </c>
      <c r="D57" s="501" t="s">
        <v>456</v>
      </c>
      <c r="E57" s="501">
        <v>1.5</v>
      </c>
      <c r="F57" s="510">
        <f t="shared" si="5"/>
        <v>53.32</v>
      </c>
      <c r="G57" s="510">
        <f t="shared" si="5"/>
        <v>50.78</v>
      </c>
      <c r="H57" s="510">
        <f t="shared" si="5"/>
        <v>48.36</v>
      </c>
      <c r="I57" s="511">
        <v>46.06</v>
      </c>
    </row>
    <row r="58" spans="1:9" ht="12.75">
      <c r="A58" s="828"/>
      <c r="B58" s="196">
        <f t="shared" si="6"/>
        <v>16</v>
      </c>
      <c r="C58" s="500" t="s">
        <v>444</v>
      </c>
      <c r="D58" s="501" t="s">
        <v>41</v>
      </c>
      <c r="E58" s="501">
        <v>1.25</v>
      </c>
      <c r="F58" s="510">
        <f t="shared" si="5"/>
        <v>63.56</v>
      </c>
      <c r="G58" s="510">
        <f t="shared" si="5"/>
        <v>60.53</v>
      </c>
      <c r="H58" s="510">
        <f t="shared" si="5"/>
        <v>57.65</v>
      </c>
      <c r="I58" s="511">
        <v>54.9</v>
      </c>
    </row>
    <row r="59" spans="1:9" ht="12.75">
      <c r="A59" s="828"/>
      <c r="B59" s="196">
        <f t="shared" si="6"/>
        <v>17</v>
      </c>
      <c r="C59" s="500" t="s">
        <v>444</v>
      </c>
      <c r="D59" s="501" t="s">
        <v>457</v>
      </c>
      <c r="E59" s="501">
        <v>1.1</v>
      </c>
      <c r="F59" s="510">
        <f t="shared" si="5"/>
        <v>71.67</v>
      </c>
      <c r="G59" s="510">
        <f t="shared" si="5"/>
        <v>68.26</v>
      </c>
      <c r="H59" s="510">
        <f t="shared" si="5"/>
        <v>65.01</v>
      </c>
      <c r="I59" s="511">
        <v>61.91</v>
      </c>
    </row>
    <row r="60" spans="1:9" ht="12.75">
      <c r="A60" s="828"/>
      <c r="B60" s="196">
        <f t="shared" si="6"/>
        <v>18</v>
      </c>
      <c r="C60" s="503" t="s">
        <v>444</v>
      </c>
      <c r="D60" s="501" t="s">
        <v>42</v>
      </c>
      <c r="E60" s="501">
        <v>0.9</v>
      </c>
      <c r="F60" s="510">
        <f t="shared" si="5"/>
        <v>83.48</v>
      </c>
      <c r="G60" s="510">
        <f t="shared" si="5"/>
        <v>79.5</v>
      </c>
      <c r="H60" s="510">
        <f t="shared" si="5"/>
        <v>75.71</v>
      </c>
      <c r="I60" s="511">
        <v>72.1</v>
      </c>
    </row>
    <row r="61" spans="1:9" ht="12.75">
      <c r="A61" s="828"/>
      <c r="B61" s="196">
        <f t="shared" si="6"/>
        <v>19</v>
      </c>
      <c r="C61" s="503" t="s">
        <v>444</v>
      </c>
      <c r="D61" s="501" t="s">
        <v>458</v>
      </c>
      <c r="E61" s="501">
        <v>0.9</v>
      </c>
      <c r="F61" s="510">
        <f t="shared" si="5"/>
        <v>90.31</v>
      </c>
      <c r="G61" s="510">
        <f t="shared" si="5"/>
        <v>86.01</v>
      </c>
      <c r="H61" s="510">
        <f t="shared" si="5"/>
        <v>81.91</v>
      </c>
      <c r="I61" s="511">
        <v>78.01</v>
      </c>
    </row>
    <row r="62" spans="1:9" ht="12.75">
      <c r="A62" s="828"/>
      <c r="B62" s="196">
        <f t="shared" si="6"/>
        <v>20</v>
      </c>
      <c r="C62" s="503" t="s">
        <v>444</v>
      </c>
      <c r="D62" s="501" t="s">
        <v>43</v>
      </c>
      <c r="E62" s="501">
        <v>0.8</v>
      </c>
      <c r="F62" s="510">
        <f t="shared" si="5"/>
        <v>102.23</v>
      </c>
      <c r="G62" s="510">
        <f t="shared" si="5"/>
        <v>97.36</v>
      </c>
      <c r="H62" s="510">
        <f t="shared" si="5"/>
        <v>92.72</v>
      </c>
      <c r="I62" s="511">
        <v>88.3</v>
      </c>
    </row>
    <row r="63" spans="1:9" ht="12.75">
      <c r="A63" s="828"/>
      <c r="B63" s="196">
        <f t="shared" si="6"/>
        <v>21</v>
      </c>
      <c r="C63" s="503" t="s">
        <v>444</v>
      </c>
      <c r="D63" s="501" t="s">
        <v>459</v>
      </c>
      <c r="E63" s="501">
        <v>0.75</v>
      </c>
      <c r="F63" s="510">
        <f aca="true" t="shared" si="7" ref="F63:H82">ROUND(G63*1.05,2)</f>
        <v>114.29</v>
      </c>
      <c r="G63" s="510">
        <f t="shared" si="7"/>
        <v>108.85</v>
      </c>
      <c r="H63" s="510">
        <f t="shared" si="7"/>
        <v>103.67</v>
      </c>
      <c r="I63" s="511">
        <v>98.73</v>
      </c>
    </row>
    <row r="64" spans="1:9" ht="12.75">
      <c r="A64" s="828"/>
      <c r="B64" s="196">
        <f t="shared" si="6"/>
        <v>22</v>
      </c>
      <c r="C64" s="503" t="s">
        <v>444</v>
      </c>
      <c r="D64" s="501" t="s">
        <v>460</v>
      </c>
      <c r="E64" s="501">
        <v>0.7</v>
      </c>
      <c r="F64" s="510">
        <f t="shared" si="7"/>
        <v>120.32</v>
      </c>
      <c r="G64" s="510">
        <f t="shared" si="7"/>
        <v>114.59</v>
      </c>
      <c r="H64" s="510">
        <f t="shared" si="7"/>
        <v>109.13</v>
      </c>
      <c r="I64" s="511">
        <v>103.93</v>
      </c>
    </row>
    <row r="65" spans="1:9" ht="12.75">
      <c r="A65" s="828"/>
      <c r="B65" s="196">
        <f t="shared" si="6"/>
        <v>23</v>
      </c>
      <c r="C65" s="503" t="s">
        <v>444</v>
      </c>
      <c r="D65" s="501" t="s">
        <v>461</v>
      </c>
      <c r="E65" s="501">
        <v>0.6</v>
      </c>
      <c r="F65" s="510">
        <f t="shared" si="7"/>
        <v>140.33</v>
      </c>
      <c r="G65" s="510">
        <f t="shared" si="7"/>
        <v>133.65</v>
      </c>
      <c r="H65" s="510">
        <f t="shared" si="7"/>
        <v>127.29</v>
      </c>
      <c r="I65" s="511">
        <v>121.23</v>
      </c>
    </row>
    <row r="66" spans="1:9" ht="12.75">
      <c r="A66" s="828"/>
      <c r="B66" s="196">
        <f t="shared" si="6"/>
        <v>24</v>
      </c>
      <c r="C66" s="503" t="s">
        <v>444</v>
      </c>
      <c r="D66" s="501" t="s">
        <v>462</v>
      </c>
      <c r="E66" s="501">
        <v>0.6</v>
      </c>
      <c r="F66" s="510">
        <f t="shared" si="7"/>
        <v>156.14</v>
      </c>
      <c r="G66" s="510">
        <f t="shared" si="7"/>
        <v>148.7</v>
      </c>
      <c r="H66" s="510">
        <f t="shared" si="7"/>
        <v>141.62</v>
      </c>
      <c r="I66" s="511">
        <v>134.88</v>
      </c>
    </row>
    <row r="67" spans="1:9" ht="12.75">
      <c r="A67" s="828"/>
      <c r="B67" s="196">
        <f t="shared" si="6"/>
        <v>25</v>
      </c>
      <c r="C67" s="503" t="s">
        <v>444</v>
      </c>
      <c r="D67" s="501" t="s">
        <v>463</v>
      </c>
      <c r="E67" s="501">
        <v>0.55</v>
      </c>
      <c r="F67" s="510">
        <f t="shared" si="7"/>
        <v>174.58</v>
      </c>
      <c r="G67" s="510">
        <f t="shared" si="7"/>
        <v>166.27</v>
      </c>
      <c r="H67" s="510">
        <f t="shared" si="7"/>
        <v>158.35</v>
      </c>
      <c r="I67" s="511">
        <v>150.81</v>
      </c>
    </row>
    <row r="68" spans="1:9" ht="12.75">
      <c r="A68" s="828"/>
      <c r="B68" s="196">
        <f t="shared" si="6"/>
        <v>26</v>
      </c>
      <c r="C68" s="503" t="s">
        <v>444</v>
      </c>
      <c r="D68" s="501" t="s">
        <v>464</v>
      </c>
      <c r="E68" s="501">
        <v>0.5</v>
      </c>
      <c r="F68" s="510">
        <f t="shared" si="7"/>
        <v>225.35</v>
      </c>
      <c r="G68" s="510">
        <f t="shared" si="7"/>
        <v>214.62</v>
      </c>
      <c r="H68" s="510">
        <f t="shared" si="7"/>
        <v>204.4</v>
      </c>
      <c r="I68" s="511">
        <v>194.67</v>
      </c>
    </row>
    <row r="69" spans="1:9" ht="12.75">
      <c r="A69" s="828"/>
      <c r="B69" s="196">
        <f t="shared" si="6"/>
        <v>27</v>
      </c>
      <c r="C69" s="503" t="s">
        <v>444</v>
      </c>
      <c r="D69" s="501" t="s">
        <v>465</v>
      </c>
      <c r="E69" s="501">
        <v>0.5</v>
      </c>
      <c r="F69" s="510">
        <f t="shared" si="7"/>
        <v>233.55</v>
      </c>
      <c r="G69" s="510">
        <f t="shared" si="7"/>
        <v>222.43</v>
      </c>
      <c r="H69" s="510">
        <f t="shared" si="7"/>
        <v>211.84</v>
      </c>
      <c r="I69" s="511">
        <v>201.75</v>
      </c>
    </row>
    <row r="70" spans="1:9" ht="13.5" thickBot="1">
      <c r="A70" s="828"/>
      <c r="B70" s="208">
        <f t="shared" si="6"/>
        <v>28</v>
      </c>
      <c r="C70" s="528" t="s">
        <v>444</v>
      </c>
      <c r="D70" s="527" t="s">
        <v>466</v>
      </c>
      <c r="E70" s="527">
        <v>0.45</v>
      </c>
      <c r="F70" s="523">
        <f t="shared" si="7"/>
        <v>289.74</v>
      </c>
      <c r="G70" s="523">
        <f t="shared" si="7"/>
        <v>275.94</v>
      </c>
      <c r="H70" s="523">
        <f t="shared" si="7"/>
        <v>262.8</v>
      </c>
      <c r="I70" s="524">
        <v>250.29</v>
      </c>
    </row>
    <row r="71" spans="1:9" ht="12.75">
      <c r="A71" s="828"/>
      <c r="B71" s="207">
        <f t="shared" si="6"/>
        <v>29</v>
      </c>
      <c r="C71" s="505" t="s">
        <v>444</v>
      </c>
      <c r="D71" s="499" t="s">
        <v>467</v>
      </c>
      <c r="E71" s="499">
        <v>0.5</v>
      </c>
      <c r="F71" s="489">
        <f t="shared" si="7"/>
        <v>74.83</v>
      </c>
      <c r="G71" s="489">
        <f t="shared" si="7"/>
        <v>71.27</v>
      </c>
      <c r="H71" s="489">
        <f t="shared" si="7"/>
        <v>67.88</v>
      </c>
      <c r="I71" s="172">
        <v>64.65</v>
      </c>
    </row>
    <row r="72" spans="1:9" ht="12.75">
      <c r="A72" s="828"/>
      <c r="B72" s="196">
        <f t="shared" si="6"/>
        <v>30</v>
      </c>
      <c r="C72" s="503" t="s">
        <v>444</v>
      </c>
      <c r="D72" s="501" t="s">
        <v>468</v>
      </c>
      <c r="E72" s="501">
        <v>0.8</v>
      </c>
      <c r="F72" s="510">
        <f t="shared" si="7"/>
        <v>90.9</v>
      </c>
      <c r="G72" s="510">
        <f t="shared" si="7"/>
        <v>86.57</v>
      </c>
      <c r="H72" s="510">
        <f t="shared" si="7"/>
        <v>82.45</v>
      </c>
      <c r="I72" s="511">
        <v>78.52</v>
      </c>
    </row>
    <row r="73" spans="1:9" ht="12.75">
      <c r="A73" s="828"/>
      <c r="B73" s="196">
        <f t="shared" si="6"/>
        <v>31</v>
      </c>
      <c r="C73" s="503" t="s">
        <v>444</v>
      </c>
      <c r="D73" s="501" t="s">
        <v>469</v>
      </c>
      <c r="E73" s="501">
        <v>0.7</v>
      </c>
      <c r="F73" s="510">
        <f t="shared" si="7"/>
        <v>106.64</v>
      </c>
      <c r="G73" s="510">
        <f t="shared" si="7"/>
        <v>101.56</v>
      </c>
      <c r="H73" s="510">
        <f t="shared" si="7"/>
        <v>96.72</v>
      </c>
      <c r="I73" s="511">
        <v>92.11</v>
      </c>
    </row>
    <row r="74" spans="1:9" ht="12.75">
      <c r="A74" s="828"/>
      <c r="B74" s="196">
        <f t="shared" si="6"/>
        <v>32</v>
      </c>
      <c r="C74" s="503" t="s">
        <v>444</v>
      </c>
      <c r="D74" s="501" t="s">
        <v>470</v>
      </c>
      <c r="E74" s="501">
        <v>0.65</v>
      </c>
      <c r="F74" s="510">
        <f t="shared" si="7"/>
        <v>119.26</v>
      </c>
      <c r="G74" s="510">
        <f t="shared" si="7"/>
        <v>113.58</v>
      </c>
      <c r="H74" s="510">
        <f t="shared" si="7"/>
        <v>108.17</v>
      </c>
      <c r="I74" s="511">
        <v>103.02</v>
      </c>
    </row>
    <row r="75" spans="1:9" ht="12.75">
      <c r="A75" s="828"/>
      <c r="B75" s="196">
        <f t="shared" si="6"/>
        <v>33</v>
      </c>
      <c r="C75" s="503" t="s">
        <v>444</v>
      </c>
      <c r="D75" s="501" t="s">
        <v>471</v>
      </c>
      <c r="E75" s="501">
        <v>0.55</v>
      </c>
      <c r="F75" s="510">
        <f t="shared" si="7"/>
        <v>126.03</v>
      </c>
      <c r="G75" s="510">
        <f t="shared" si="7"/>
        <v>120.03</v>
      </c>
      <c r="H75" s="510">
        <f t="shared" si="7"/>
        <v>114.31</v>
      </c>
      <c r="I75" s="511">
        <v>108.87</v>
      </c>
    </row>
    <row r="76" spans="1:9" ht="12.75">
      <c r="A76" s="828"/>
      <c r="B76" s="196">
        <f aca="true" t="shared" si="8" ref="B76:B101">1+B75</f>
        <v>34</v>
      </c>
      <c r="C76" s="503" t="s">
        <v>444</v>
      </c>
      <c r="D76" s="501" t="s">
        <v>472</v>
      </c>
      <c r="E76" s="501">
        <v>0.55</v>
      </c>
      <c r="F76" s="510">
        <f t="shared" si="7"/>
        <v>148.65</v>
      </c>
      <c r="G76" s="510">
        <f t="shared" si="7"/>
        <v>141.57</v>
      </c>
      <c r="H76" s="510">
        <f t="shared" si="7"/>
        <v>134.83</v>
      </c>
      <c r="I76" s="511">
        <v>128.41</v>
      </c>
    </row>
    <row r="77" spans="1:9" ht="12.75">
      <c r="A77" s="828"/>
      <c r="B77" s="196">
        <f t="shared" si="8"/>
        <v>35</v>
      </c>
      <c r="C77" s="503" t="s">
        <v>444</v>
      </c>
      <c r="D77" s="501" t="s">
        <v>473</v>
      </c>
      <c r="E77" s="501">
        <v>0.5</v>
      </c>
      <c r="F77" s="510">
        <f t="shared" si="7"/>
        <v>164.06</v>
      </c>
      <c r="G77" s="510">
        <f t="shared" si="7"/>
        <v>156.25</v>
      </c>
      <c r="H77" s="510">
        <f t="shared" si="7"/>
        <v>148.81</v>
      </c>
      <c r="I77" s="511">
        <v>141.72</v>
      </c>
    </row>
    <row r="78" spans="1:9" ht="12.75">
      <c r="A78" s="828"/>
      <c r="B78" s="196">
        <f t="shared" si="8"/>
        <v>36</v>
      </c>
      <c r="C78" s="503" t="s">
        <v>444</v>
      </c>
      <c r="D78" s="501" t="s">
        <v>707</v>
      </c>
      <c r="E78" s="501">
        <v>0.4</v>
      </c>
      <c r="F78" s="510">
        <f t="shared" si="7"/>
        <v>180.3</v>
      </c>
      <c r="G78" s="510">
        <f t="shared" si="7"/>
        <v>171.71</v>
      </c>
      <c r="H78" s="510">
        <f t="shared" si="7"/>
        <v>163.53</v>
      </c>
      <c r="I78" s="511">
        <v>155.74</v>
      </c>
    </row>
    <row r="79" spans="1:9" ht="12.75">
      <c r="A79" s="828"/>
      <c r="B79" s="196">
        <f t="shared" si="8"/>
        <v>37</v>
      </c>
      <c r="C79" s="503" t="s">
        <v>444</v>
      </c>
      <c r="D79" s="501" t="s">
        <v>474</v>
      </c>
      <c r="E79" s="501">
        <v>0.4</v>
      </c>
      <c r="F79" s="510">
        <f t="shared" si="7"/>
        <v>195.23</v>
      </c>
      <c r="G79" s="510">
        <f t="shared" si="7"/>
        <v>185.93</v>
      </c>
      <c r="H79" s="510">
        <f t="shared" si="7"/>
        <v>177.08</v>
      </c>
      <c r="I79" s="511">
        <v>168.65</v>
      </c>
    </row>
    <row r="80" spans="1:9" ht="12.75">
      <c r="A80" s="828"/>
      <c r="B80" s="196">
        <f t="shared" si="8"/>
        <v>38</v>
      </c>
      <c r="C80" s="503" t="s">
        <v>444</v>
      </c>
      <c r="D80" s="501" t="s">
        <v>709</v>
      </c>
      <c r="E80" s="501">
        <v>0.35</v>
      </c>
      <c r="F80" s="510">
        <f t="shared" si="7"/>
        <v>207.65</v>
      </c>
      <c r="G80" s="510">
        <f t="shared" si="7"/>
        <v>197.76</v>
      </c>
      <c r="H80" s="510">
        <f t="shared" si="7"/>
        <v>188.34</v>
      </c>
      <c r="I80" s="511">
        <v>179.37</v>
      </c>
    </row>
    <row r="81" spans="1:9" ht="12.75">
      <c r="A81" s="828"/>
      <c r="B81" s="196">
        <f t="shared" si="8"/>
        <v>39</v>
      </c>
      <c r="C81" s="503" t="s">
        <v>444</v>
      </c>
      <c r="D81" s="501" t="s">
        <v>475</v>
      </c>
      <c r="E81" s="501">
        <v>0.35</v>
      </c>
      <c r="F81" s="510">
        <f t="shared" si="7"/>
        <v>225</v>
      </c>
      <c r="G81" s="510">
        <f t="shared" si="7"/>
        <v>214.29</v>
      </c>
      <c r="H81" s="510">
        <f t="shared" si="7"/>
        <v>204.09</v>
      </c>
      <c r="I81" s="511">
        <v>194.37</v>
      </c>
    </row>
    <row r="82" spans="1:9" ht="12.75">
      <c r="A82" s="828"/>
      <c r="B82" s="196">
        <f t="shared" si="8"/>
        <v>40</v>
      </c>
      <c r="C82" s="503" t="s">
        <v>444</v>
      </c>
      <c r="D82" s="501" t="s">
        <v>476</v>
      </c>
      <c r="E82" s="501">
        <v>0.35</v>
      </c>
      <c r="F82" s="510">
        <f t="shared" si="7"/>
        <v>243.06</v>
      </c>
      <c r="G82" s="510">
        <f t="shared" si="7"/>
        <v>231.49</v>
      </c>
      <c r="H82" s="510">
        <f t="shared" si="7"/>
        <v>220.47</v>
      </c>
      <c r="I82" s="511">
        <v>209.97</v>
      </c>
    </row>
    <row r="83" spans="1:9" ht="12.75">
      <c r="A83" s="828"/>
      <c r="B83" s="196">
        <f t="shared" si="8"/>
        <v>41</v>
      </c>
      <c r="C83" s="503" t="s">
        <v>444</v>
      </c>
      <c r="D83" s="501" t="s">
        <v>477</v>
      </c>
      <c r="E83" s="501">
        <v>0.35</v>
      </c>
      <c r="F83" s="510">
        <f aca="true" t="shared" si="9" ref="F83:H101">ROUND(G83*1.05,2)</f>
        <v>244.67</v>
      </c>
      <c r="G83" s="510">
        <f t="shared" si="9"/>
        <v>233.02</v>
      </c>
      <c r="H83" s="510">
        <f t="shared" si="9"/>
        <v>221.92</v>
      </c>
      <c r="I83" s="511">
        <v>211.35</v>
      </c>
    </row>
    <row r="84" spans="1:9" ht="12.75">
      <c r="A84" s="828"/>
      <c r="B84" s="196">
        <f t="shared" si="8"/>
        <v>42</v>
      </c>
      <c r="C84" s="503" t="s">
        <v>444</v>
      </c>
      <c r="D84" s="501" t="s">
        <v>478</v>
      </c>
      <c r="E84" s="501">
        <v>0.3</v>
      </c>
      <c r="F84" s="510">
        <f t="shared" si="9"/>
        <v>273.42</v>
      </c>
      <c r="G84" s="510">
        <f t="shared" si="9"/>
        <v>260.4</v>
      </c>
      <c r="H84" s="510">
        <f t="shared" si="9"/>
        <v>248</v>
      </c>
      <c r="I84" s="511">
        <v>236.19</v>
      </c>
    </row>
    <row r="85" spans="1:9" ht="12.75">
      <c r="A85" s="828"/>
      <c r="B85" s="196">
        <f t="shared" si="8"/>
        <v>43</v>
      </c>
      <c r="C85" s="503" t="s">
        <v>444</v>
      </c>
      <c r="D85" s="501" t="s">
        <v>479</v>
      </c>
      <c r="E85" s="501">
        <v>0.25</v>
      </c>
      <c r="F85" s="510">
        <f t="shared" si="9"/>
        <v>307.74</v>
      </c>
      <c r="G85" s="510">
        <f t="shared" si="9"/>
        <v>293.09</v>
      </c>
      <c r="H85" s="510">
        <f t="shared" si="9"/>
        <v>279.13</v>
      </c>
      <c r="I85" s="511">
        <v>265.84</v>
      </c>
    </row>
    <row r="86" spans="1:9" ht="12.75">
      <c r="A86" s="828"/>
      <c r="B86" s="196">
        <f t="shared" si="8"/>
        <v>44</v>
      </c>
      <c r="C86" s="503" t="s">
        <v>444</v>
      </c>
      <c r="D86" s="501" t="s">
        <v>480</v>
      </c>
      <c r="E86" s="501">
        <v>0.25</v>
      </c>
      <c r="F86" s="510">
        <f t="shared" si="9"/>
        <v>332.33</v>
      </c>
      <c r="G86" s="510">
        <f t="shared" si="9"/>
        <v>316.5</v>
      </c>
      <c r="H86" s="510">
        <f t="shared" si="9"/>
        <v>301.43</v>
      </c>
      <c r="I86" s="511">
        <v>287.08</v>
      </c>
    </row>
    <row r="87" spans="1:9" ht="12.75">
      <c r="A87" s="828"/>
      <c r="B87" s="196">
        <f t="shared" si="8"/>
        <v>45</v>
      </c>
      <c r="C87" s="503" t="s">
        <v>444</v>
      </c>
      <c r="D87" s="501" t="s">
        <v>734</v>
      </c>
      <c r="E87" s="501">
        <v>0.28</v>
      </c>
      <c r="F87" s="510">
        <f t="shared" si="9"/>
        <v>386.33</v>
      </c>
      <c r="G87" s="510">
        <f t="shared" si="9"/>
        <v>367.93</v>
      </c>
      <c r="H87" s="510">
        <f t="shared" si="9"/>
        <v>350.41</v>
      </c>
      <c r="I87" s="511">
        <v>333.72</v>
      </c>
    </row>
    <row r="88" spans="1:9" ht="13.5" thickBot="1">
      <c r="A88" s="828"/>
      <c r="B88" s="208">
        <f>1+B87</f>
        <v>46</v>
      </c>
      <c r="C88" s="528" t="s">
        <v>444</v>
      </c>
      <c r="D88" s="527" t="s">
        <v>481</v>
      </c>
      <c r="E88" s="527">
        <v>0.25</v>
      </c>
      <c r="F88" s="523">
        <f t="shared" si="9"/>
        <v>435.53</v>
      </c>
      <c r="G88" s="523">
        <f t="shared" si="9"/>
        <v>414.79</v>
      </c>
      <c r="H88" s="523">
        <f t="shared" si="9"/>
        <v>395.04</v>
      </c>
      <c r="I88" s="524">
        <v>376.23</v>
      </c>
    </row>
    <row r="89" spans="1:9" ht="12.75">
      <c r="A89" s="828"/>
      <c r="B89" s="207">
        <f t="shared" si="8"/>
        <v>47</v>
      </c>
      <c r="C89" s="505" t="s">
        <v>444</v>
      </c>
      <c r="D89" s="499" t="s">
        <v>482</v>
      </c>
      <c r="E89" s="499">
        <v>0.18</v>
      </c>
      <c r="F89" s="489">
        <f t="shared" si="9"/>
        <v>247.89</v>
      </c>
      <c r="G89" s="489">
        <f t="shared" si="9"/>
        <v>236.09</v>
      </c>
      <c r="H89" s="489">
        <f t="shared" si="9"/>
        <v>224.85</v>
      </c>
      <c r="I89" s="172">
        <v>214.14</v>
      </c>
    </row>
    <row r="90" spans="1:9" ht="12.75">
      <c r="A90" s="828"/>
      <c r="B90" s="196">
        <f t="shared" si="8"/>
        <v>48</v>
      </c>
      <c r="C90" s="503" t="s">
        <v>444</v>
      </c>
      <c r="D90" s="501" t="s">
        <v>483</v>
      </c>
      <c r="E90" s="501">
        <v>0.17</v>
      </c>
      <c r="F90" s="510">
        <f t="shared" si="9"/>
        <v>283.31</v>
      </c>
      <c r="G90" s="510">
        <f t="shared" si="9"/>
        <v>269.82</v>
      </c>
      <c r="H90" s="510">
        <f t="shared" si="9"/>
        <v>256.97</v>
      </c>
      <c r="I90" s="511">
        <v>244.73</v>
      </c>
    </row>
    <row r="91" spans="1:9" ht="12.75">
      <c r="A91" s="828"/>
      <c r="B91" s="196">
        <f t="shared" si="8"/>
        <v>49</v>
      </c>
      <c r="C91" s="503" t="s">
        <v>444</v>
      </c>
      <c r="D91" s="501" t="s">
        <v>484</v>
      </c>
      <c r="E91" s="501">
        <v>0.18</v>
      </c>
      <c r="F91" s="510">
        <f t="shared" si="9"/>
        <v>325.23</v>
      </c>
      <c r="G91" s="510">
        <f t="shared" si="9"/>
        <v>309.74</v>
      </c>
      <c r="H91" s="510">
        <f t="shared" si="9"/>
        <v>294.99</v>
      </c>
      <c r="I91" s="511">
        <v>280.94</v>
      </c>
    </row>
    <row r="92" spans="1:9" ht="12.75">
      <c r="A92" s="828"/>
      <c r="B92" s="196">
        <f t="shared" si="8"/>
        <v>50</v>
      </c>
      <c r="C92" s="503" t="s">
        <v>444</v>
      </c>
      <c r="D92" s="501" t="s">
        <v>485</v>
      </c>
      <c r="E92" s="501">
        <v>0.17</v>
      </c>
      <c r="F92" s="510">
        <f t="shared" si="9"/>
        <v>365.41</v>
      </c>
      <c r="G92" s="510">
        <f t="shared" si="9"/>
        <v>348.01</v>
      </c>
      <c r="H92" s="510">
        <f t="shared" si="9"/>
        <v>331.44</v>
      </c>
      <c r="I92" s="511">
        <v>315.66</v>
      </c>
    </row>
    <row r="93" spans="1:9" ht="12.75">
      <c r="A93" s="828"/>
      <c r="B93" s="196">
        <f t="shared" si="8"/>
        <v>51</v>
      </c>
      <c r="C93" s="503" t="s">
        <v>444</v>
      </c>
      <c r="D93" s="501" t="s">
        <v>486</v>
      </c>
      <c r="E93" s="501">
        <v>0.15</v>
      </c>
      <c r="F93" s="510">
        <f t="shared" si="9"/>
        <v>410.57</v>
      </c>
      <c r="G93" s="510">
        <f t="shared" si="9"/>
        <v>391.02</v>
      </c>
      <c r="H93" s="510">
        <f t="shared" si="9"/>
        <v>372.4</v>
      </c>
      <c r="I93" s="511">
        <v>354.67</v>
      </c>
    </row>
    <row r="94" spans="1:9" ht="12.75">
      <c r="A94" s="828"/>
      <c r="B94" s="196">
        <f t="shared" si="8"/>
        <v>52</v>
      </c>
      <c r="C94" s="503" t="s">
        <v>444</v>
      </c>
      <c r="D94" s="501" t="s">
        <v>487</v>
      </c>
      <c r="E94" s="501">
        <v>0.15</v>
      </c>
      <c r="F94" s="510">
        <f t="shared" si="9"/>
        <v>518.33</v>
      </c>
      <c r="G94" s="510">
        <f t="shared" si="9"/>
        <v>493.65</v>
      </c>
      <c r="H94" s="510">
        <f t="shared" si="9"/>
        <v>470.14</v>
      </c>
      <c r="I94" s="511">
        <v>447.75</v>
      </c>
    </row>
    <row r="95" spans="1:9" ht="12.75">
      <c r="A95" s="828"/>
      <c r="B95" s="196">
        <f t="shared" si="8"/>
        <v>53</v>
      </c>
      <c r="C95" s="503" t="s">
        <v>444</v>
      </c>
      <c r="D95" s="501" t="s">
        <v>488</v>
      </c>
      <c r="E95" s="501">
        <v>0.12</v>
      </c>
      <c r="F95" s="510">
        <f t="shared" si="9"/>
        <v>574.61</v>
      </c>
      <c r="G95" s="510">
        <f t="shared" si="9"/>
        <v>547.25</v>
      </c>
      <c r="H95" s="510">
        <f t="shared" si="9"/>
        <v>521.19</v>
      </c>
      <c r="I95" s="511">
        <v>496.37</v>
      </c>
    </row>
    <row r="96" spans="1:9" ht="12.75">
      <c r="A96" s="828"/>
      <c r="B96" s="196">
        <f t="shared" si="8"/>
        <v>54</v>
      </c>
      <c r="C96" s="503" t="s">
        <v>444</v>
      </c>
      <c r="D96" s="501" t="s">
        <v>489</v>
      </c>
      <c r="E96" s="501">
        <v>0.18</v>
      </c>
      <c r="F96" s="510">
        <f t="shared" si="9"/>
        <v>555.92</v>
      </c>
      <c r="G96" s="510">
        <f t="shared" si="9"/>
        <v>529.45</v>
      </c>
      <c r="H96" s="510">
        <f t="shared" si="9"/>
        <v>504.24</v>
      </c>
      <c r="I96" s="511">
        <v>480.23</v>
      </c>
    </row>
    <row r="97" spans="1:9" ht="12.75">
      <c r="A97" s="828"/>
      <c r="B97" s="196">
        <f t="shared" si="8"/>
        <v>55</v>
      </c>
      <c r="C97" s="503" t="s">
        <v>444</v>
      </c>
      <c r="D97" s="501" t="s">
        <v>490</v>
      </c>
      <c r="E97" s="501">
        <v>0.17</v>
      </c>
      <c r="F97" s="510">
        <f t="shared" si="9"/>
        <v>651.99</v>
      </c>
      <c r="G97" s="510">
        <f t="shared" si="9"/>
        <v>620.94</v>
      </c>
      <c r="H97" s="510">
        <f t="shared" si="9"/>
        <v>591.37</v>
      </c>
      <c r="I97" s="511">
        <v>563.21</v>
      </c>
    </row>
    <row r="98" spans="1:9" ht="12.75">
      <c r="A98" s="828"/>
      <c r="B98" s="196">
        <f t="shared" si="8"/>
        <v>56</v>
      </c>
      <c r="C98" s="503" t="s">
        <v>444</v>
      </c>
      <c r="D98" s="501" t="s">
        <v>491</v>
      </c>
      <c r="E98" s="501">
        <v>0.15</v>
      </c>
      <c r="F98" s="510">
        <f t="shared" si="9"/>
        <v>698.23</v>
      </c>
      <c r="G98" s="510">
        <f t="shared" si="9"/>
        <v>664.98</v>
      </c>
      <c r="H98" s="510">
        <f t="shared" si="9"/>
        <v>633.31</v>
      </c>
      <c r="I98" s="511">
        <v>603.15</v>
      </c>
    </row>
    <row r="99" spans="1:9" ht="12.75">
      <c r="A99" s="828"/>
      <c r="B99" s="196">
        <f t="shared" si="8"/>
        <v>57</v>
      </c>
      <c r="C99" s="503" t="s">
        <v>444</v>
      </c>
      <c r="D99" s="501" t="s">
        <v>492</v>
      </c>
      <c r="E99" s="501">
        <v>0.15</v>
      </c>
      <c r="F99" s="510">
        <f t="shared" si="9"/>
        <v>759</v>
      </c>
      <c r="G99" s="510">
        <f t="shared" si="9"/>
        <v>722.86</v>
      </c>
      <c r="H99" s="510">
        <f t="shared" si="9"/>
        <v>688.44</v>
      </c>
      <c r="I99" s="511">
        <v>655.66</v>
      </c>
    </row>
    <row r="100" spans="1:9" ht="12.75">
      <c r="A100" s="828"/>
      <c r="B100" s="196">
        <f t="shared" si="8"/>
        <v>58</v>
      </c>
      <c r="C100" s="503" t="s">
        <v>444</v>
      </c>
      <c r="D100" s="501" t="s">
        <v>493</v>
      </c>
      <c r="E100" s="501">
        <v>0.12</v>
      </c>
      <c r="F100" s="510">
        <f t="shared" si="9"/>
        <v>799.91</v>
      </c>
      <c r="G100" s="510">
        <f t="shared" si="9"/>
        <v>761.82</v>
      </c>
      <c r="H100" s="510">
        <f t="shared" si="9"/>
        <v>725.54</v>
      </c>
      <c r="I100" s="511">
        <v>690.99</v>
      </c>
    </row>
    <row r="101" spans="1:9" ht="13.5" thickBot="1">
      <c r="A101" s="830"/>
      <c r="B101" s="201">
        <f t="shared" si="8"/>
        <v>59</v>
      </c>
      <c r="C101" s="504" t="s">
        <v>444</v>
      </c>
      <c r="D101" s="502" t="s">
        <v>494</v>
      </c>
      <c r="E101" s="502">
        <v>0.11</v>
      </c>
      <c r="F101" s="519">
        <f t="shared" si="9"/>
        <v>875.81</v>
      </c>
      <c r="G101" s="519">
        <f t="shared" si="9"/>
        <v>834.1</v>
      </c>
      <c r="H101" s="519">
        <f t="shared" si="9"/>
        <v>794.38</v>
      </c>
      <c r="I101" s="513">
        <v>756.55</v>
      </c>
    </row>
    <row r="102" spans="2:9" ht="12.75">
      <c r="B102" s="33"/>
      <c r="I102" s="5"/>
    </row>
    <row r="104" ht="12.75">
      <c r="I104" s="3" t="s">
        <v>497</v>
      </c>
    </row>
  </sheetData>
  <mergeCells count="10">
    <mergeCell ref="B1:G1"/>
    <mergeCell ref="C4:C6"/>
    <mergeCell ref="D4:D6"/>
    <mergeCell ref="E4:E6"/>
    <mergeCell ref="F4:I5"/>
    <mergeCell ref="A43:A101"/>
    <mergeCell ref="A38:A41"/>
    <mergeCell ref="A7:A15"/>
    <mergeCell ref="A34:A37"/>
    <mergeCell ref="A28:A3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workbookViewId="0" topLeftCell="A1">
      <selection activeCell="H3" sqref="H3"/>
    </sheetView>
  </sheetViews>
  <sheetFormatPr defaultColWidth="9.00390625" defaultRowHeight="12.75"/>
  <cols>
    <col min="1" max="1" width="28.625" style="3" customWidth="1"/>
    <col min="2" max="2" width="3.00390625" style="3" bestFit="1" customWidth="1"/>
    <col min="3" max="3" width="16.375" style="3" customWidth="1"/>
    <col min="4" max="16384" width="9.125" style="3" customWidth="1"/>
  </cols>
  <sheetData>
    <row r="1" spans="2:7" ht="12.75">
      <c r="B1" s="768"/>
      <c r="C1" s="768"/>
      <c r="D1" s="768"/>
      <c r="E1" s="768"/>
      <c r="F1" s="768"/>
      <c r="G1" s="22"/>
    </row>
    <row r="2" spans="1:8" ht="12.75">
      <c r="A2" s="28" t="s">
        <v>52</v>
      </c>
      <c r="B2" s="30"/>
      <c r="C2" s="29"/>
      <c r="D2" s="29"/>
      <c r="E2" s="29"/>
      <c r="F2" s="29"/>
      <c r="G2" s="22"/>
      <c r="H2" s="32" t="s">
        <v>895</v>
      </c>
    </row>
    <row r="3" ht="12.75">
      <c r="G3" s="22"/>
    </row>
    <row r="4" spans="1:8" ht="12.75" customHeight="1">
      <c r="A4" s="16"/>
      <c r="B4" s="17"/>
      <c r="C4" s="773" t="s">
        <v>20</v>
      </c>
      <c r="D4" s="792" t="s">
        <v>22</v>
      </c>
      <c r="E4" s="794" t="s">
        <v>766</v>
      </c>
      <c r="F4" s="794"/>
      <c r="G4" s="794"/>
      <c r="H4" s="795"/>
    </row>
    <row r="5" spans="1:8" ht="12.75">
      <c r="A5" s="16"/>
      <c r="B5" s="9"/>
      <c r="C5" s="774"/>
      <c r="D5" s="792"/>
      <c r="E5" s="797"/>
      <c r="F5" s="797"/>
      <c r="G5" s="797"/>
      <c r="H5" s="798"/>
    </row>
    <row r="6" spans="1:8" ht="13.5" thickBot="1">
      <c r="A6" s="16"/>
      <c r="B6" s="18"/>
      <c r="C6" s="775"/>
      <c r="D6" s="792"/>
      <c r="E6" s="506" t="s">
        <v>23</v>
      </c>
      <c r="F6" s="506" t="s">
        <v>24</v>
      </c>
      <c r="G6" s="507" t="s">
        <v>25</v>
      </c>
      <c r="H6" s="508" t="s">
        <v>26</v>
      </c>
    </row>
    <row r="7" spans="1:8" ht="12.75">
      <c r="A7" s="921" t="s">
        <v>615</v>
      </c>
      <c r="B7" s="207">
        <v>1</v>
      </c>
      <c r="C7" s="578" t="s">
        <v>616</v>
      </c>
      <c r="D7" s="579">
        <v>2000</v>
      </c>
      <c r="E7" s="580">
        <f aca="true" t="shared" si="0" ref="E7:G26">F7*1.05</f>
        <v>1.7076126375000003</v>
      </c>
      <c r="F7" s="581">
        <f t="shared" si="0"/>
        <v>1.6262977500000002</v>
      </c>
      <c r="G7" s="581">
        <f t="shared" si="0"/>
        <v>1.548855</v>
      </c>
      <c r="H7" s="184">
        <v>1.4751</v>
      </c>
    </row>
    <row r="8" spans="1:8" ht="12.75">
      <c r="A8" s="922"/>
      <c r="B8" s="196">
        <f aca="true" t="shared" si="1" ref="B8:B39">1+B7</f>
        <v>2</v>
      </c>
      <c r="C8" s="582" t="s">
        <v>617</v>
      </c>
      <c r="D8" s="583">
        <v>2000</v>
      </c>
      <c r="E8" s="584">
        <f t="shared" si="0"/>
        <v>2.8652376375</v>
      </c>
      <c r="F8" s="585">
        <f t="shared" si="0"/>
        <v>2.72879775</v>
      </c>
      <c r="G8" s="585">
        <f t="shared" si="0"/>
        <v>2.598855</v>
      </c>
      <c r="H8" s="186">
        <v>2.4751</v>
      </c>
    </row>
    <row r="9" spans="1:8" ht="12.75">
      <c r="A9" s="922"/>
      <c r="B9" s="196">
        <f t="shared" si="1"/>
        <v>3</v>
      </c>
      <c r="C9" s="582" t="s">
        <v>618</v>
      </c>
      <c r="D9" s="583">
        <v>2000</v>
      </c>
      <c r="E9" s="584">
        <f t="shared" si="0"/>
        <v>4.0228626375</v>
      </c>
      <c r="F9" s="585">
        <f t="shared" si="0"/>
        <v>3.8312977500000005</v>
      </c>
      <c r="G9" s="585">
        <f t="shared" si="0"/>
        <v>3.648855</v>
      </c>
      <c r="H9" s="186">
        <v>3.4751</v>
      </c>
    </row>
    <row r="10" spans="1:8" ht="12.75">
      <c r="A10" s="922"/>
      <c r="B10" s="196">
        <f t="shared" si="1"/>
        <v>4</v>
      </c>
      <c r="C10" s="582" t="s">
        <v>619</v>
      </c>
      <c r="D10" s="583">
        <v>2000</v>
      </c>
      <c r="E10" s="584">
        <f t="shared" si="0"/>
        <v>5.1804876375000015</v>
      </c>
      <c r="F10" s="585">
        <f t="shared" si="0"/>
        <v>4.933797750000001</v>
      </c>
      <c r="G10" s="585">
        <f t="shared" si="0"/>
        <v>4.698855000000001</v>
      </c>
      <c r="H10" s="186">
        <v>4.4751</v>
      </c>
    </row>
    <row r="11" spans="1:8" ht="12.75">
      <c r="A11" s="922"/>
      <c r="B11" s="196">
        <f t="shared" si="1"/>
        <v>5</v>
      </c>
      <c r="C11" s="582" t="s">
        <v>620</v>
      </c>
      <c r="D11" s="583">
        <v>2000</v>
      </c>
      <c r="E11" s="584">
        <f t="shared" si="0"/>
        <v>6.338112637500001</v>
      </c>
      <c r="F11" s="585">
        <f t="shared" si="0"/>
        <v>6.036297750000001</v>
      </c>
      <c r="G11" s="585">
        <f t="shared" si="0"/>
        <v>5.748855000000001</v>
      </c>
      <c r="H11" s="186">
        <v>5.4751</v>
      </c>
    </row>
    <row r="12" spans="1:8" ht="12.75">
      <c r="A12" s="922"/>
      <c r="B12" s="196">
        <f t="shared" si="1"/>
        <v>6</v>
      </c>
      <c r="C12" s="582" t="s">
        <v>621</v>
      </c>
      <c r="D12" s="583">
        <v>2000</v>
      </c>
      <c r="E12" s="584">
        <f t="shared" si="0"/>
        <v>7.495737637500001</v>
      </c>
      <c r="F12" s="585">
        <f t="shared" si="0"/>
        <v>7.138797750000001</v>
      </c>
      <c r="G12" s="585">
        <f t="shared" si="0"/>
        <v>6.7988550000000005</v>
      </c>
      <c r="H12" s="186">
        <v>6.4751</v>
      </c>
    </row>
    <row r="13" spans="1:8" ht="12.75">
      <c r="A13" s="922"/>
      <c r="B13" s="196">
        <f t="shared" si="1"/>
        <v>7</v>
      </c>
      <c r="C13" s="582" t="s">
        <v>622</v>
      </c>
      <c r="D13" s="583">
        <v>2000</v>
      </c>
      <c r="E13" s="584">
        <f t="shared" si="0"/>
        <v>8.6533626375</v>
      </c>
      <c r="F13" s="585">
        <f t="shared" si="0"/>
        <v>8.241297750000001</v>
      </c>
      <c r="G13" s="585">
        <f t="shared" si="0"/>
        <v>7.848855</v>
      </c>
      <c r="H13" s="186">
        <v>7.4751</v>
      </c>
    </row>
    <row r="14" spans="1:8" ht="12.75">
      <c r="A14" s="922"/>
      <c r="B14" s="196">
        <f t="shared" si="1"/>
        <v>8</v>
      </c>
      <c r="C14" s="582" t="s">
        <v>623</v>
      </c>
      <c r="D14" s="583">
        <v>2000</v>
      </c>
      <c r="E14" s="584">
        <f t="shared" si="0"/>
        <v>9.8109876375</v>
      </c>
      <c r="F14" s="585">
        <f t="shared" si="0"/>
        <v>9.34379775</v>
      </c>
      <c r="G14" s="585">
        <f t="shared" si="0"/>
        <v>8.898855</v>
      </c>
      <c r="H14" s="186">
        <v>8.4751</v>
      </c>
    </row>
    <row r="15" spans="1:8" ht="12.75">
      <c r="A15" s="922"/>
      <c r="B15" s="196">
        <f t="shared" si="1"/>
        <v>9</v>
      </c>
      <c r="C15" s="582" t="s">
        <v>624</v>
      </c>
      <c r="D15" s="583">
        <v>1000</v>
      </c>
      <c r="E15" s="584">
        <f t="shared" si="0"/>
        <v>10.968612637500001</v>
      </c>
      <c r="F15" s="585">
        <f t="shared" si="0"/>
        <v>10.446297750000001</v>
      </c>
      <c r="G15" s="585">
        <f t="shared" si="0"/>
        <v>9.948855</v>
      </c>
      <c r="H15" s="186">
        <v>9.4751</v>
      </c>
    </row>
    <row r="16" spans="1:8" ht="13.5" thickBot="1">
      <c r="A16" s="922"/>
      <c r="B16" s="208">
        <f t="shared" si="1"/>
        <v>10</v>
      </c>
      <c r="C16" s="586" t="s">
        <v>625</v>
      </c>
      <c r="D16" s="587">
        <v>1000</v>
      </c>
      <c r="E16" s="588">
        <f t="shared" si="0"/>
        <v>12.126237637500003</v>
      </c>
      <c r="F16" s="589">
        <f t="shared" si="0"/>
        <v>11.548797750000002</v>
      </c>
      <c r="G16" s="589">
        <f t="shared" si="0"/>
        <v>10.998855</v>
      </c>
      <c r="H16" s="187">
        <v>10.4751</v>
      </c>
    </row>
    <row r="17" spans="1:8" ht="12.75">
      <c r="A17" s="922"/>
      <c r="B17" s="207">
        <f t="shared" si="1"/>
        <v>11</v>
      </c>
      <c r="C17" s="590" t="s">
        <v>626</v>
      </c>
      <c r="D17" s="591">
        <v>2000</v>
      </c>
      <c r="E17" s="580">
        <f t="shared" si="0"/>
        <v>13.2838626375</v>
      </c>
      <c r="F17" s="581">
        <f t="shared" si="0"/>
        <v>12.65129775</v>
      </c>
      <c r="G17" s="581">
        <f t="shared" si="0"/>
        <v>12.048855</v>
      </c>
      <c r="H17" s="184">
        <v>11.4751</v>
      </c>
    </row>
    <row r="18" spans="1:8" ht="12.75">
      <c r="A18" s="922"/>
      <c r="B18" s="196">
        <f t="shared" si="1"/>
        <v>12</v>
      </c>
      <c r="C18" s="592" t="s">
        <v>627</v>
      </c>
      <c r="D18" s="593">
        <v>2000</v>
      </c>
      <c r="E18" s="584">
        <f t="shared" si="0"/>
        <v>14.441487637500002</v>
      </c>
      <c r="F18" s="585">
        <f t="shared" si="0"/>
        <v>13.75379775</v>
      </c>
      <c r="G18" s="585">
        <f t="shared" si="0"/>
        <v>13.098855</v>
      </c>
      <c r="H18" s="186">
        <v>12.4751</v>
      </c>
    </row>
    <row r="19" spans="1:8" ht="12.75">
      <c r="A19" s="922"/>
      <c r="B19" s="196">
        <f t="shared" si="1"/>
        <v>13</v>
      </c>
      <c r="C19" s="592" t="s">
        <v>628</v>
      </c>
      <c r="D19" s="593">
        <v>2000</v>
      </c>
      <c r="E19" s="584">
        <f t="shared" si="0"/>
        <v>15.5991126375</v>
      </c>
      <c r="F19" s="585">
        <f t="shared" si="0"/>
        <v>14.85629775</v>
      </c>
      <c r="G19" s="585">
        <f t="shared" si="0"/>
        <v>14.148855</v>
      </c>
      <c r="H19" s="186">
        <v>13.4751</v>
      </c>
    </row>
    <row r="20" spans="1:8" ht="12.75">
      <c r="A20" s="922"/>
      <c r="B20" s="196">
        <f t="shared" si="1"/>
        <v>14</v>
      </c>
      <c r="C20" s="592" t="s">
        <v>629</v>
      </c>
      <c r="D20" s="593">
        <v>2000</v>
      </c>
      <c r="E20" s="584">
        <f t="shared" si="0"/>
        <v>16.756737637500002</v>
      </c>
      <c r="F20" s="585">
        <f t="shared" si="0"/>
        <v>15.95879775</v>
      </c>
      <c r="G20" s="585">
        <f t="shared" si="0"/>
        <v>15.198855</v>
      </c>
      <c r="H20" s="186">
        <v>14.4751</v>
      </c>
    </row>
    <row r="21" spans="1:8" ht="12.75">
      <c r="A21" s="922"/>
      <c r="B21" s="196">
        <f t="shared" si="1"/>
        <v>15</v>
      </c>
      <c r="C21" s="592" t="s">
        <v>630</v>
      </c>
      <c r="D21" s="593">
        <v>2000</v>
      </c>
      <c r="E21" s="584">
        <f t="shared" si="0"/>
        <v>17.914362637500002</v>
      </c>
      <c r="F21" s="585">
        <f t="shared" si="0"/>
        <v>17.06129775</v>
      </c>
      <c r="G21" s="585">
        <f t="shared" si="0"/>
        <v>16.248855</v>
      </c>
      <c r="H21" s="186">
        <v>15.4751</v>
      </c>
    </row>
    <row r="22" spans="1:8" ht="12.75">
      <c r="A22" s="922"/>
      <c r="B22" s="196">
        <f t="shared" si="1"/>
        <v>16</v>
      </c>
      <c r="C22" s="592" t="s">
        <v>631</v>
      </c>
      <c r="D22" s="593">
        <v>1000</v>
      </c>
      <c r="E22" s="584">
        <f t="shared" si="0"/>
        <v>19.071987637500005</v>
      </c>
      <c r="F22" s="585">
        <f t="shared" si="0"/>
        <v>18.163797750000004</v>
      </c>
      <c r="G22" s="585">
        <f t="shared" si="0"/>
        <v>17.298855000000003</v>
      </c>
      <c r="H22" s="186">
        <v>16.4751</v>
      </c>
    </row>
    <row r="23" spans="1:8" ht="12.75">
      <c r="A23" s="922"/>
      <c r="B23" s="196">
        <f t="shared" si="1"/>
        <v>17</v>
      </c>
      <c r="C23" s="592" t="s">
        <v>632</v>
      </c>
      <c r="D23" s="593">
        <v>1000</v>
      </c>
      <c r="E23" s="584">
        <f t="shared" si="0"/>
        <v>20.2296126375</v>
      </c>
      <c r="F23" s="585">
        <f t="shared" si="0"/>
        <v>19.26629775</v>
      </c>
      <c r="G23" s="585">
        <f t="shared" si="0"/>
        <v>18.348855</v>
      </c>
      <c r="H23" s="186">
        <v>17.4751</v>
      </c>
    </row>
    <row r="24" spans="1:8" ht="12.75">
      <c r="A24" s="922"/>
      <c r="B24" s="196">
        <f t="shared" si="1"/>
        <v>18</v>
      </c>
      <c r="C24" s="592" t="s">
        <v>633</v>
      </c>
      <c r="D24" s="593">
        <v>1000</v>
      </c>
      <c r="E24" s="584">
        <f t="shared" si="0"/>
        <v>21.387237637500004</v>
      </c>
      <c r="F24" s="585">
        <f t="shared" si="0"/>
        <v>20.368797750000002</v>
      </c>
      <c r="G24" s="585">
        <f t="shared" si="0"/>
        <v>19.398855</v>
      </c>
      <c r="H24" s="186">
        <v>18.4751</v>
      </c>
    </row>
    <row r="25" spans="1:8" ht="12.75">
      <c r="A25" s="922"/>
      <c r="B25" s="196">
        <f t="shared" si="1"/>
        <v>19</v>
      </c>
      <c r="C25" s="592" t="s">
        <v>634</v>
      </c>
      <c r="D25" s="593">
        <v>1000</v>
      </c>
      <c r="E25" s="584">
        <f t="shared" si="0"/>
        <v>22.544862637500003</v>
      </c>
      <c r="F25" s="585">
        <f t="shared" si="0"/>
        <v>21.47129775</v>
      </c>
      <c r="G25" s="585">
        <f t="shared" si="0"/>
        <v>20.448855000000002</v>
      </c>
      <c r="H25" s="186">
        <v>19.4751</v>
      </c>
    </row>
    <row r="26" spans="1:8" ht="12.75">
      <c r="A26" s="922"/>
      <c r="B26" s="196">
        <f t="shared" si="1"/>
        <v>20</v>
      </c>
      <c r="C26" s="592" t="s">
        <v>635</v>
      </c>
      <c r="D26" s="593">
        <v>1000</v>
      </c>
      <c r="E26" s="584">
        <f t="shared" si="0"/>
        <v>23.702487637500006</v>
      </c>
      <c r="F26" s="585">
        <f t="shared" si="0"/>
        <v>22.573797750000004</v>
      </c>
      <c r="G26" s="585">
        <f t="shared" si="0"/>
        <v>21.498855000000002</v>
      </c>
      <c r="H26" s="186">
        <v>20.4751</v>
      </c>
    </row>
    <row r="27" spans="1:8" ht="12.75">
      <c r="A27" s="922"/>
      <c r="B27" s="196">
        <f t="shared" si="1"/>
        <v>21</v>
      </c>
      <c r="C27" s="592" t="s">
        <v>636</v>
      </c>
      <c r="D27" s="593">
        <v>1000</v>
      </c>
      <c r="E27" s="584">
        <f aca="true" t="shared" si="2" ref="E27:G46">F27*1.05</f>
        <v>24.860112637500006</v>
      </c>
      <c r="F27" s="585">
        <f t="shared" si="2"/>
        <v>23.676297750000003</v>
      </c>
      <c r="G27" s="585">
        <f t="shared" si="2"/>
        <v>22.548855000000003</v>
      </c>
      <c r="H27" s="186">
        <v>21.4751</v>
      </c>
    </row>
    <row r="28" spans="1:8" ht="12.75">
      <c r="A28" s="922"/>
      <c r="B28" s="196">
        <f t="shared" si="1"/>
        <v>22</v>
      </c>
      <c r="C28" s="592" t="s">
        <v>637</v>
      </c>
      <c r="D28" s="593">
        <v>2000</v>
      </c>
      <c r="E28" s="584">
        <f t="shared" si="2"/>
        <v>26.01773763750001</v>
      </c>
      <c r="F28" s="585">
        <f t="shared" si="2"/>
        <v>24.778797750000006</v>
      </c>
      <c r="G28" s="585">
        <f t="shared" si="2"/>
        <v>23.598855000000004</v>
      </c>
      <c r="H28" s="186">
        <v>22.4751</v>
      </c>
    </row>
    <row r="29" spans="1:8" ht="13.5" thickBot="1">
      <c r="A29" s="922"/>
      <c r="B29" s="208">
        <f t="shared" si="1"/>
        <v>23</v>
      </c>
      <c r="C29" s="594" t="s">
        <v>638</v>
      </c>
      <c r="D29" s="595">
        <v>500</v>
      </c>
      <c r="E29" s="588">
        <f t="shared" si="2"/>
        <v>27.175362637500005</v>
      </c>
      <c r="F29" s="589">
        <f t="shared" si="2"/>
        <v>25.88129775</v>
      </c>
      <c r="G29" s="589">
        <f t="shared" si="2"/>
        <v>24.648855</v>
      </c>
      <c r="H29" s="187">
        <v>23.4751</v>
      </c>
    </row>
    <row r="30" spans="1:8" ht="12.75">
      <c r="A30" s="922"/>
      <c r="B30" s="207">
        <f t="shared" si="1"/>
        <v>24</v>
      </c>
      <c r="C30" s="590" t="s">
        <v>639</v>
      </c>
      <c r="D30" s="591">
        <v>1000</v>
      </c>
      <c r="E30" s="580">
        <f t="shared" si="2"/>
        <v>28.332987637500004</v>
      </c>
      <c r="F30" s="581">
        <f t="shared" si="2"/>
        <v>26.983797750000004</v>
      </c>
      <c r="G30" s="581">
        <f t="shared" si="2"/>
        <v>25.698855000000002</v>
      </c>
      <c r="H30" s="184">
        <v>24.4751</v>
      </c>
    </row>
    <row r="31" spans="1:8" ht="12.75">
      <c r="A31" s="922"/>
      <c r="B31" s="196">
        <f t="shared" si="1"/>
        <v>25</v>
      </c>
      <c r="C31" s="592" t="s">
        <v>640</v>
      </c>
      <c r="D31" s="593">
        <v>1000</v>
      </c>
      <c r="E31" s="584">
        <f t="shared" si="2"/>
        <v>29.490612637500004</v>
      </c>
      <c r="F31" s="585">
        <f t="shared" si="2"/>
        <v>28.086297750000004</v>
      </c>
      <c r="G31" s="585">
        <f t="shared" si="2"/>
        <v>26.748855000000002</v>
      </c>
      <c r="H31" s="186">
        <v>25.4751</v>
      </c>
    </row>
    <row r="32" spans="1:8" ht="12.75">
      <c r="A32" s="922"/>
      <c r="B32" s="196">
        <f t="shared" si="1"/>
        <v>26</v>
      </c>
      <c r="C32" s="592" t="s">
        <v>641</v>
      </c>
      <c r="D32" s="593">
        <v>1000</v>
      </c>
      <c r="E32" s="584">
        <f t="shared" si="2"/>
        <v>30.648237637500007</v>
      </c>
      <c r="F32" s="585">
        <f t="shared" si="2"/>
        <v>29.188797750000006</v>
      </c>
      <c r="G32" s="585">
        <f t="shared" si="2"/>
        <v>27.798855000000003</v>
      </c>
      <c r="H32" s="186">
        <v>26.4751</v>
      </c>
    </row>
    <row r="33" spans="1:8" ht="12.75">
      <c r="A33" s="922"/>
      <c r="B33" s="196">
        <f t="shared" si="1"/>
        <v>27</v>
      </c>
      <c r="C33" s="592" t="s">
        <v>642</v>
      </c>
      <c r="D33" s="593">
        <v>1000</v>
      </c>
      <c r="E33" s="584">
        <f t="shared" si="2"/>
        <v>31.805862637500006</v>
      </c>
      <c r="F33" s="585">
        <f t="shared" si="2"/>
        <v>30.291297750000005</v>
      </c>
      <c r="G33" s="585">
        <f t="shared" si="2"/>
        <v>28.848855000000004</v>
      </c>
      <c r="H33" s="186">
        <v>27.4751</v>
      </c>
    </row>
    <row r="34" spans="1:8" ht="12.75">
      <c r="A34" s="922"/>
      <c r="B34" s="196">
        <f t="shared" si="1"/>
        <v>28</v>
      </c>
      <c r="C34" s="592" t="s">
        <v>643</v>
      </c>
      <c r="D34" s="593">
        <v>1000</v>
      </c>
      <c r="E34" s="584">
        <f t="shared" si="2"/>
        <v>32.9634876375</v>
      </c>
      <c r="F34" s="585">
        <f t="shared" si="2"/>
        <v>31.39379775</v>
      </c>
      <c r="G34" s="585">
        <f t="shared" si="2"/>
        <v>29.898855</v>
      </c>
      <c r="H34" s="186">
        <v>28.4751</v>
      </c>
    </row>
    <row r="35" spans="1:8" ht="12.75">
      <c r="A35" s="922"/>
      <c r="B35" s="196">
        <f t="shared" si="1"/>
        <v>29</v>
      </c>
      <c r="C35" s="592" t="s">
        <v>644</v>
      </c>
      <c r="D35" s="593">
        <v>500</v>
      </c>
      <c r="E35" s="584">
        <f t="shared" si="2"/>
        <v>34.121112637500005</v>
      </c>
      <c r="F35" s="585">
        <f t="shared" si="2"/>
        <v>32.496297750000004</v>
      </c>
      <c r="G35" s="585">
        <f t="shared" si="2"/>
        <v>30.948855000000002</v>
      </c>
      <c r="H35" s="186">
        <v>29.4751</v>
      </c>
    </row>
    <row r="36" spans="1:8" ht="12.75">
      <c r="A36" s="922"/>
      <c r="B36" s="196">
        <f t="shared" si="1"/>
        <v>30</v>
      </c>
      <c r="C36" s="592" t="s">
        <v>645</v>
      </c>
      <c r="D36" s="593">
        <v>500</v>
      </c>
      <c r="E36" s="584">
        <f t="shared" si="2"/>
        <v>35.27873763750001</v>
      </c>
      <c r="F36" s="585">
        <f t="shared" si="2"/>
        <v>33.59879775</v>
      </c>
      <c r="G36" s="585">
        <f t="shared" si="2"/>
        <v>31.998855000000002</v>
      </c>
      <c r="H36" s="186">
        <v>30.4751</v>
      </c>
    </row>
    <row r="37" spans="1:8" ht="12.75">
      <c r="A37" s="922"/>
      <c r="B37" s="196">
        <f t="shared" si="1"/>
        <v>31</v>
      </c>
      <c r="C37" s="592" t="s">
        <v>646</v>
      </c>
      <c r="D37" s="593">
        <v>500</v>
      </c>
      <c r="E37" s="584">
        <f t="shared" si="2"/>
        <v>36.436362637500004</v>
      </c>
      <c r="F37" s="585">
        <f t="shared" si="2"/>
        <v>34.70129775</v>
      </c>
      <c r="G37" s="585">
        <f t="shared" si="2"/>
        <v>33.048855</v>
      </c>
      <c r="H37" s="186">
        <v>31.4751</v>
      </c>
    </row>
    <row r="38" spans="1:8" ht="12.75">
      <c r="A38" s="922"/>
      <c r="B38" s="196">
        <f t="shared" si="1"/>
        <v>32</v>
      </c>
      <c r="C38" s="592" t="s">
        <v>647</v>
      </c>
      <c r="D38" s="593">
        <v>500</v>
      </c>
      <c r="E38" s="584">
        <f t="shared" si="2"/>
        <v>37.5939876375</v>
      </c>
      <c r="F38" s="585">
        <f t="shared" si="2"/>
        <v>35.80379775</v>
      </c>
      <c r="G38" s="585">
        <f t="shared" si="2"/>
        <v>34.098855</v>
      </c>
      <c r="H38" s="186">
        <v>32.4751</v>
      </c>
    </row>
    <row r="39" spans="1:8" ht="12.75">
      <c r="A39" s="922"/>
      <c r="B39" s="196">
        <f t="shared" si="1"/>
        <v>33</v>
      </c>
      <c r="C39" s="592" t="s">
        <v>648</v>
      </c>
      <c r="D39" s="593">
        <v>200</v>
      </c>
      <c r="E39" s="584">
        <f t="shared" si="2"/>
        <v>38.7516126375</v>
      </c>
      <c r="F39" s="585">
        <f t="shared" si="2"/>
        <v>36.90629775</v>
      </c>
      <c r="G39" s="585">
        <f t="shared" si="2"/>
        <v>35.148855</v>
      </c>
      <c r="H39" s="186">
        <v>33.4751</v>
      </c>
    </row>
    <row r="40" spans="1:8" ht="12.75">
      <c r="A40" s="922"/>
      <c r="B40" s="196">
        <f aca="true" t="shared" si="3" ref="B40:B67">1+B39</f>
        <v>34</v>
      </c>
      <c r="C40" s="592" t="s">
        <v>649</v>
      </c>
      <c r="D40" s="593">
        <v>200</v>
      </c>
      <c r="E40" s="584">
        <f t="shared" si="2"/>
        <v>39.909237637500006</v>
      </c>
      <c r="F40" s="585">
        <f t="shared" si="2"/>
        <v>38.00879775000001</v>
      </c>
      <c r="G40" s="585">
        <f t="shared" si="2"/>
        <v>36.198855</v>
      </c>
      <c r="H40" s="186">
        <v>34.4751</v>
      </c>
    </row>
    <row r="41" spans="1:8" ht="12.75">
      <c r="A41" s="922"/>
      <c r="B41" s="196">
        <f t="shared" si="3"/>
        <v>35</v>
      </c>
      <c r="C41" s="592" t="s">
        <v>650</v>
      </c>
      <c r="D41" s="593">
        <v>200</v>
      </c>
      <c r="E41" s="584">
        <f t="shared" si="2"/>
        <v>41.0668626375</v>
      </c>
      <c r="F41" s="585">
        <f t="shared" si="2"/>
        <v>39.11129775</v>
      </c>
      <c r="G41" s="585">
        <f t="shared" si="2"/>
        <v>37.248855</v>
      </c>
      <c r="H41" s="186">
        <v>35.4751</v>
      </c>
    </row>
    <row r="42" spans="1:8" ht="13.5" thickBot="1">
      <c r="A42" s="922"/>
      <c r="B42" s="208">
        <f t="shared" si="3"/>
        <v>36</v>
      </c>
      <c r="C42" s="594" t="s">
        <v>651</v>
      </c>
      <c r="D42" s="595">
        <v>100</v>
      </c>
      <c r="E42" s="588">
        <f t="shared" si="2"/>
        <v>42.2244876375</v>
      </c>
      <c r="F42" s="589">
        <f t="shared" si="2"/>
        <v>40.21379775</v>
      </c>
      <c r="G42" s="589">
        <f t="shared" si="2"/>
        <v>38.298854999999996</v>
      </c>
      <c r="H42" s="187">
        <v>36.4751</v>
      </c>
    </row>
    <row r="43" spans="1:8" ht="12.75">
      <c r="A43" s="922"/>
      <c r="B43" s="207">
        <f t="shared" si="3"/>
        <v>37</v>
      </c>
      <c r="C43" s="590" t="s">
        <v>652</v>
      </c>
      <c r="D43" s="591">
        <v>1000</v>
      </c>
      <c r="E43" s="580">
        <f t="shared" si="2"/>
        <v>43.38211263750001</v>
      </c>
      <c r="F43" s="581">
        <f t="shared" si="2"/>
        <v>41.316297750000004</v>
      </c>
      <c r="G43" s="581">
        <f t="shared" si="2"/>
        <v>39.348855</v>
      </c>
      <c r="H43" s="184">
        <v>37.4751</v>
      </c>
    </row>
    <row r="44" spans="1:8" ht="12.75">
      <c r="A44" s="922"/>
      <c r="B44" s="196">
        <f t="shared" si="3"/>
        <v>38</v>
      </c>
      <c r="C44" s="592" t="s">
        <v>653</v>
      </c>
      <c r="D44" s="593">
        <v>1000</v>
      </c>
      <c r="E44" s="584">
        <f t="shared" si="2"/>
        <v>44.5397376375</v>
      </c>
      <c r="F44" s="585">
        <f t="shared" si="2"/>
        <v>42.418797749999996</v>
      </c>
      <c r="G44" s="585">
        <f t="shared" si="2"/>
        <v>40.398855</v>
      </c>
      <c r="H44" s="186">
        <v>38.4751</v>
      </c>
    </row>
    <row r="45" spans="1:8" ht="12.75">
      <c r="A45" s="922"/>
      <c r="B45" s="196">
        <f t="shared" si="3"/>
        <v>39</v>
      </c>
      <c r="C45" s="592" t="s">
        <v>654</v>
      </c>
      <c r="D45" s="593">
        <v>1000</v>
      </c>
      <c r="E45" s="584">
        <f t="shared" si="2"/>
        <v>45.69736263750001</v>
      </c>
      <c r="F45" s="585">
        <f t="shared" si="2"/>
        <v>43.52129775</v>
      </c>
      <c r="G45" s="585">
        <f t="shared" si="2"/>
        <v>41.448855</v>
      </c>
      <c r="H45" s="186">
        <v>39.4751</v>
      </c>
    </row>
    <row r="46" spans="1:8" ht="12.75">
      <c r="A46" s="922"/>
      <c r="B46" s="196">
        <f t="shared" si="3"/>
        <v>40</v>
      </c>
      <c r="C46" s="592" t="s">
        <v>655</v>
      </c>
      <c r="D46" s="593">
        <v>1000</v>
      </c>
      <c r="E46" s="584">
        <f t="shared" si="2"/>
        <v>46.8549876375</v>
      </c>
      <c r="F46" s="585">
        <f t="shared" si="2"/>
        <v>44.62379775</v>
      </c>
      <c r="G46" s="585">
        <f t="shared" si="2"/>
        <v>42.498855</v>
      </c>
      <c r="H46" s="186">
        <v>40.4751</v>
      </c>
    </row>
    <row r="47" spans="1:8" ht="12.75">
      <c r="A47" s="922"/>
      <c r="B47" s="196">
        <f t="shared" si="3"/>
        <v>41</v>
      </c>
      <c r="C47" s="592" t="s">
        <v>656</v>
      </c>
      <c r="D47" s="593">
        <v>1000</v>
      </c>
      <c r="E47" s="584">
        <f aca="true" t="shared" si="4" ref="E47:G65">F47*1.05</f>
        <v>48.012612637500006</v>
      </c>
      <c r="F47" s="585">
        <f t="shared" si="4"/>
        <v>45.72629775</v>
      </c>
      <c r="G47" s="585">
        <f t="shared" si="4"/>
        <v>43.548854999999996</v>
      </c>
      <c r="H47" s="186">
        <v>41.4751</v>
      </c>
    </row>
    <row r="48" spans="1:8" ht="12.75">
      <c r="A48" s="922"/>
      <c r="B48" s="196">
        <f t="shared" si="3"/>
        <v>42</v>
      </c>
      <c r="C48" s="592" t="s">
        <v>657</v>
      </c>
      <c r="D48" s="593">
        <v>500</v>
      </c>
      <c r="E48" s="584">
        <f t="shared" si="4"/>
        <v>49.1702376375</v>
      </c>
      <c r="F48" s="585">
        <f t="shared" si="4"/>
        <v>46.82879775</v>
      </c>
      <c r="G48" s="585">
        <f t="shared" si="4"/>
        <v>44.598855</v>
      </c>
      <c r="H48" s="186">
        <v>42.4751</v>
      </c>
    </row>
    <row r="49" spans="1:8" ht="12.75">
      <c r="A49" s="922"/>
      <c r="B49" s="196">
        <f t="shared" si="3"/>
        <v>43</v>
      </c>
      <c r="C49" s="592" t="s">
        <v>658</v>
      </c>
      <c r="D49" s="593">
        <v>500</v>
      </c>
      <c r="E49" s="584">
        <f t="shared" si="4"/>
        <v>50.3278626375</v>
      </c>
      <c r="F49" s="585">
        <f t="shared" si="4"/>
        <v>47.93129775</v>
      </c>
      <c r="G49" s="585">
        <f t="shared" si="4"/>
        <v>45.648855</v>
      </c>
      <c r="H49" s="186">
        <v>43.4751</v>
      </c>
    </row>
    <row r="50" spans="1:8" ht="12.75">
      <c r="A50" s="922"/>
      <c r="B50" s="196">
        <f t="shared" si="3"/>
        <v>44</v>
      </c>
      <c r="C50" s="592" t="s">
        <v>659</v>
      </c>
      <c r="D50" s="593">
        <v>500</v>
      </c>
      <c r="E50" s="584">
        <f t="shared" si="4"/>
        <v>51.48548763750001</v>
      </c>
      <c r="F50" s="585">
        <f t="shared" si="4"/>
        <v>49.033797750000005</v>
      </c>
      <c r="G50" s="585">
        <f t="shared" si="4"/>
        <v>46.698855</v>
      </c>
      <c r="H50" s="186">
        <v>44.4751</v>
      </c>
    </row>
    <row r="51" spans="1:8" ht="12.75">
      <c r="A51" s="922"/>
      <c r="B51" s="196">
        <f t="shared" si="3"/>
        <v>45</v>
      </c>
      <c r="C51" s="592" t="s">
        <v>660</v>
      </c>
      <c r="D51" s="593">
        <v>500</v>
      </c>
      <c r="E51" s="584">
        <f t="shared" si="4"/>
        <v>52.6431126375</v>
      </c>
      <c r="F51" s="585">
        <f t="shared" si="4"/>
        <v>50.136297750000004</v>
      </c>
      <c r="G51" s="585">
        <f t="shared" si="4"/>
        <v>47.748855</v>
      </c>
      <c r="H51" s="186">
        <v>45.4751</v>
      </c>
    </row>
    <row r="52" spans="1:8" ht="12.75">
      <c r="A52" s="922"/>
      <c r="B52" s="196">
        <f t="shared" si="3"/>
        <v>46</v>
      </c>
      <c r="C52" s="592" t="s">
        <v>661</v>
      </c>
      <c r="D52" s="593">
        <v>500</v>
      </c>
      <c r="E52" s="584">
        <f t="shared" si="4"/>
        <v>53.8007376375</v>
      </c>
      <c r="F52" s="585">
        <f t="shared" si="4"/>
        <v>51.238797749999996</v>
      </c>
      <c r="G52" s="585">
        <f t="shared" si="4"/>
        <v>48.798854999999996</v>
      </c>
      <c r="H52" s="186">
        <v>46.4751</v>
      </c>
    </row>
    <row r="53" spans="1:8" ht="12.75">
      <c r="A53" s="922"/>
      <c r="B53" s="196">
        <f t="shared" si="3"/>
        <v>47</v>
      </c>
      <c r="C53" s="592" t="s">
        <v>662</v>
      </c>
      <c r="D53" s="593">
        <v>500</v>
      </c>
      <c r="E53" s="584">
        <f t="shared" si="4"/>
        <v>54.9583626375</v>
      </c>
      <c r="F53" s="585">
        <f t="shared" si="4"/>
        <v>52.34129775</v>
      </c>
      <c r="G53" s="585">
        <f t="shared" si="4"/>
        <v>49.848855</v>
      </c>
      <c r="H53" s="186">
        <v>47.4751</v>
      </c>
    </row>
    <row r="54" spans="1:8" ht="12.75">
      <c r="A54" s="922"/>
      <c r="B54" s="196">
        <f t="shared" si="3"/>
        <v>48</v>
      </c>
      <c r="C54" s="592" t="s">
        <v>663</v>
      </c>
      <c r="D54" s="593">
        <v>200</v>
      </c>
      <c r="E54" s="584">
        <f t="shared" si="4"/>
        <v>56.115987637500005</v>
      </c>
      <c r="F54" s="585">
        <f t="shared" si="4"/>
        <v>53.44379775</v>
      </c>
      <c r="G54" s="585">
        <f t="shared" si="4"/>
        <v>50.898855</v>
      </c>
      <c r="H54" s="186">
        <v>48.4751</v>
      </c>
    </row>
    <row r="55" spans="1:8" ht="12.75">
      <c r="A55" s="922"/>
      <c r="B55" s="196">
        <f t="shared" si="3"/>
        <v>49</v>
      </c>
      <c r="C55" s="592" t="s">
        <v>664</v>
      </c>
      <c r="D55" s="593">
        <v>200</v>
      </c>
      <c r="E55" s="584">
        <f t="shared" si="4"/>
        <v>57.2736126375</v>
      </c>
      <c r="F55" s="585">
        <f t="shared" si="4"/>
        <v>54.54629775</v>
      </c>
      <c r="G55" s="585">
        <f t="shared" si="4"/>
        <v>51.948855</v>
      </c>
      <c r="H55" s="186">
        <v>49.4751</v>
      </c>
    </row>
    <row r="56" spans="1:8" ht="12.75">
      <c r="A56" s="922"/>
      <c r="B56" s="196">
        <f t="shared" si="3"/>
        <v>50</v>
      </c>
      <c r="C56" s="592" t="s">
        <v>665</v>
      </c>
      <c r="D56" s="593">
        <v>200</v>
      </c>
      <c r="E56" s="584">
        <f t="shared" si="4"/>
        <v>58.431237637500004</v>
      </c>
      <c r="F56" s="585">
        <f t="shared" si="4"/>
        <v>55.64879775</v>
      </c>
      <c r="G56" s="585">
        <f t="shared" si="4"/>
        <v>52.998855</v>
      </c>
      <c r="H56" s="186">
        <v>50.4751</v>
      </c>
    </row>
    <row r="57" spans="1:8" ht="12.75">
      <c r="A57" s="922"/>
      <c r="B57" s="196">
        <f t="shared" si="3"/>
        <v>51</v>
      </c>
      <c r="C57" s="592" t="s">
        <v>666</v>
      </c>
      <c r="D57" s="593">
        <v>200</v>
      </c>
      <c r="E57" s="584">
        <f t="shared" si="4"/>
        <v>59.58886263750001</v>
      </c>
      <c r="F57" s="585">
        <f t="shared" si="4"/>
        <v>56.751297750000006</v>
      </c>
      <c r="G57" s="585">
        <f t="shared" si="4"/>
        <v>54.048855</v>
      </c>
      <c r="H57" s="186">
        <v>51.4751</v>
      </c>
    </row>
    <row r="58" spans="1:8" ht="13.5" thickBot="1">
      <c r="A58" s="922"/>
      <c r="B58" s="208">
        <f t="shared" si="3"/>
        <v>52</v>
      </c>
      <c r="C58" s="594" t="s">
        <v>667</v>
      </c>
      <c r="D58" s="595">
        <v>200</v>
      </c>
      <c r="E58" s="588">
        <f t="shared" si="4"/>
        <v>60.74648763750001</v>
      </c>
      <c r="F58" s="589">
        <f t="shared" si="4"/>
        <v>57.853797750000005</v>
      </c>
      <c r="G58" s="589">
        <f t="shared" si="4"/>
        <v>55.098855</v>
      </c>
      <c r="H58" s="187">
        <v>52.4751</v>
      </c>
    </row>
    <row r="59" spans="1:8" ht="12.75">
      <c r="A59" s="922"/>
      <c r="B59" s="207">
        <f t="shared" si="3"/>
        <v>53</v>
      </c>
      <c r="C59" s="590" t="s">
        <v>668</v>
      </c>
      <c r="D59" s="591">
        <v>500</v>
      </c>
      <c r="E59" s="580">
        <f t="shared" si="4"/>
        <v>61.9041126375</v>
      </c>
      <c r="F59" s="581">
        <f t="shared" si="4"/>
        <v>58.95629775</v>
      </c>
      <c r="G59" s="581">
        <f t="shared" si="4"/>
        <v>56.148855</v>
      </c>
      <c r="H59" s="184">
        <v>53.4751</v>
      </c>
    </row>
    <row r="60" spans="1:8" ht="12.75">
      <c r="A60" s="922"/>
      <c r="B60" s="196">
        <f t="shared" si="3"/>
        <v>54</v>
      </c>
      <c r="C60" s="592" t="s">
        <v>669</v>
      </c>
      <c r="D60" s="593">
        <v>500</v>
      </c>
      <c r="E60" s="584">
        <f t="shared" si="4"/>
        <v>63.06173763750001</v>
      </c>
      <c r="F60" s="585">
        <f t="shared" si="4"/>
        <v>60.058797750000004</v>
      </c>
      <c r="G60" s="585">
        <f t="shared" si="4"/>
        <v>57.198855</v>
      </c>
      <c r="H60" s="186">
        <v>54.4751</v>
      </c>
    </row>
    <row r="61" spans="1:8" ht="12.75">
      <c r="A61" s="922"/>
      <c r="B61" s="196">
        <f t="shared" si="3"/>
        <v>55</v>
      </c>
      <c r="C61" s="592" t="s">
        <v>670</v>
      </c>
      <c r="D61" s="593">
        <v>200</v>
      </c>
      <c r="E61" s="584">
        <f t="shared" si="4"/>
        <v>64.21936263750001</v>
      </c>
      <c r="F61" s="585">
        <f t="shared" si="4"/>
        <v>61.16129775</v>
      </c>
      <c r="G61" s="585">
        <f t="shared" si="4"/>
        <v>58.248855</v>
      </c>
      <c r="H61" s="186">
        <v>55.4751</v>
      </c>
    </row>
    <row r="62" spans="1:8" ht="12.75">
      <c r="A62" s="922"/>
      <c r="B62" s="196">
        <f t="shared" si="3"/>
        <v>56</v>
      </c>
      <c r="C62" s="592" t="s">
        <v>671</v>
      </c>
      <c r="D62" s="593">
        <v>200</v>
      </c>
      <c r="E62" s="584">
        <f t="shared" si="4"/>
        <v>65.37698763750001</v>
      </c>
      <c r="F62" s="585">
        <f t="shared" si="4"/>
        <v>62.26379775000001</v>
      </c>
      <c r="G62" s="585">
        <f t="shared" si="4"/>
        <v>59.298855</v>
      </c>
      <c r="H62" s="186">
        <v>56.4751</v>
      </c>
    </row>
    <row r="63" spans="1:8" ht="12.75">
      <c r="A63" s="922"/>
      <c r="B63" s="196">
        <f t="shared" si="3"/>
        <v>57</v>
      </c>
      <c r="C63" s="592" t="s">
        <v>672</v>
      </c>
      <c r="D63" s="593">
        <v>200</v>
      </c>
      <c r="E63" s="584">
        <f t="shared" si="4"/>
        <v>66.5346126375</v>
      </c>
      <c r="F63" s="585">
        <f t="shared" si="4"/>
        <v>63.36629775</v>
      </c>
      <c r="G63" s="585">
        <f t="shared" si="4"/>
        <v>60.348855</v>
      </c>
      <c r="H63" s="186">
        <v>57.4751</v>
      </c>
    </row>
    <row r="64" spans="1:8" ht="12.75">
      <c r="A64" s="922"/>
      <c r="B64" s="196">
        <f t="shared" si="3"/>
        <v>58</v>
      </c>
      <c r="C64" s="592" t="s">
        <v>673</v>
      </c>
      <c r="D64" s="593">
        <v>200</v>
      </c>
      <c r="E64" s="584">
        <f t="shared" si="4"/>
        <v>67.6922376375</v>
      </c>
      <c r="F64" s="585">
        <f t="shared" si="4"/>
        <v>64.46879775</v>
      </c>
      <c r="G64" s="585">
        <f t="shared" si="4"/>
        <v>61.398855</v>
      </c>
      <c r="H64" s="186">
        <v>58.4751</v>
      </c>
    </row>
    <row r="65" spans="1:8" ht="12.75">
      <c r="A65" s="922"/>
      <c r="B65" s="196">
        <f t="shared" si="3"/>
        <v>59</v>
      </c>
      <c r="C65" s="592" t="s">
        <v>674</v>
      </c>
      <c r="D65" s="593">
        <v>100</v>
      </c>
      <c r="E65" s="584">
        <f t="shared" si="4"/>
        <v>68.8498626375</v>
      </c>
      <c r="F65" s="585">
        <f t="shared" si="4"/>
        <v>65.57129775</v>
      </c>
      <c r="G65" s="585">
        <f t="shared" si="4"/>
        <v>62.448855</v>
      </c>
      <c r="H65" s="186">
        <v>59.4751</v>
      </c>
    </row>
    <row r="66" spans="1:8" ht="12.75">
      <c r="A66" s="922"/>
      <c r="B66" s="196">
        <f t="shared" si="3"/>
        <v>60</v>
      </c>
      <c r="C66" s="592" t="s">
        <v>675</v>
      </c>
      <c r="D66" s="593">
        <v>100</v>
      </c>
      <c r="E66" s="584">
        <f aca="true" t="shared" si="5" ref="E66:G67">F66*1.05</f>
        <v>70.0074876375</v>
      </c>
      <c r="F66" s="585">
        <f t="shared" si="5"/>
        <v>66.67379775</v>
      </c>
      <c r="G66" s="585">
        <f t="shared" si="5"/>
        <v>63.498855</v>
      </c>
      <c r="H66" s="186">
        <v>60.4751</v>
      </c>
    </row>
    <row r="67" spans="1:8" ht="13.5" thickBot="1">
      <c r="A67" s="923"/>
      <c r="B67" s="201">
        <f t="shared" si="3"/>
        <v>61</v>
      </c>
      <c r="C67" s="596" t="s">
        <v>676</v>
      </c>
      <c r="D67" s="597">
        <v>100</v>
      </c>
      <c r="E67" s="598">
        <f t="shared" si="5"/>
        <v>71.16511263750002</v>
      </c>
      <c r="F67" s="599">
        <f t="shared" si="5"/>
        <v>67.77629775000001</v>
      </c>
      <c r="G67" s="599">
        <f t="shared" si="5"/>
        <v>64.548855</v>
      </c>
      <c r="H67" s="329">
        <v>61.4751</v>
      </c>
    </row>
    <row r="68" ht="13.5" thickBot="1"/>
    <row r="69" spans="1:8" ht="13.5" thickBot="1">
      <c r="A69" s="924" t="s">
        <v>710</v>
      </c>
      <c r="B69" s="232"/>
      <c r="C69" s="233" t="s">
        <v>681</v>
      </c>
      <c r="D69" s="233" t="s">
        <v>682</v>
      </c>
      <c r="E69" s="234" t="s">
        <v>23</v>
      </c>
      <c r="F69" s="234" t="s">
        <v>24</v>
      </c>
      <c r="G69" s="235" t="s">
        <v>25</v>
      </c>
      <c r="H69" s="236" t="s">
        <v>26</v>
      </c>
    </row>
    <row r="70" spans="1:8" ht="13.5" thickBot="1">
      <c r="A70" s="925"/>
      <c r="B70" s="245"/>
      <c r="C70" s="919" t="s">
        <v>705</v>
      </c>
      <c r="D70" s="919"/>
      <c r="E70" s="919"/>
      <c r="F70" s="919"/>
      <c r="G70" s="919"/>
      <c r="H70" s="920"/>
    </row>
    <row r="71" spans="1:8" ht="12.75">
      <c r="A71" s="926"/>
      <c r="B71" s="237">
        <v>1</v>
      </c>
      <c r="C71" s="238" t="s">
        <v>683</v>
      </c>
      <c r="D71" s="239">
        <v>80</v>
      </c>
      <c r="E71" s="183">
        <f aca="true" t="shared" si="6" ref="E71:G77">ROUND(F71*1.05,2)</f>
        <v>379.17</v>
      </c>
      <c r="F71" s="183">
        <f t="shared" si="6"/>
        <v>361.11</v>
      </c>
      <c r="G71" s="183">
        <f t="shared" si="6"/>
        <v>343.91</v>
      </c>
      <c r="H71" s="529">
        <v>327.53</v>
      </c>
    </row>
    <row r="72" spans="1:8" ht="12.75">
      <c r="A72" s="926"/>
      <c r="B72" s="240">
        <v>2</v>
      </c>
      <c r="C72" s="241" t="s">
        <v>684</v>
      </c>
      <c r="D72" s="242">
        <v>60</v>
      </c>
      <c r="E72" s="185">
        <f t="shared" si="6"/>
        <v>549.26</v>
      </c>
      <c r="F72" s="185">
        <f t="shared" si="6"/>
        <v>523.1</v>
      </c>
      <c r="G72" s="185">
        <f t="shared" si="6"/>
        <v>498.19</v>
      </c>
      <c r="H72" s="530">
        <v>474.47</v>
      </c>
    </row>
    <row r="73" spans="1:8" ht="12.75">
      <c r="A73" s="926"/>
      <c r="B73" s="240">
        <v>3</v>
      </c>
      <c r="C73" s="241" t="s">
        <v>685</v>
      </c>
      <c r="D73" s="242">
        <v>38</v>
      </c>
      <c r="E73" s="185">
        <f t="shared" si="6"/>
        <v>851.14</v>
      </c>
      <c r="F73" s="185">
        <f t="shared" si="6"/>
        <v>810.61</v>
      </c>
      <c r="G73" s="185">
        <f t="shared" si="6"/>
        <v>772.01</v>
      </c>
      <c r="H73" s="530">
        <v>735.25</v>
      </c>
    </row>
    <row r="74" spans="1:8" ht="12.75">
      <c r="A74" s="926"/>
      <c r="B74" s="240">
        <v>4</v>
      </c>
      <c r="C74" s="241" t="s">
        <v>686</v>
      </c>
      <c r="D74" s="242">
        <v>32</v>
      </c>
      <c r="E74" s="185">
        <f t="shared" si="6"/>
        <v>1332.23</v>
      </c>
      <c r="F74" s="185">
        <f t="shared" si="6"/>
        <v>1268.79</v>
      </c>
      <c r="G74" s="185">
        <f t="shared" si="6"/>
        <v>1208.37</v>
      </c>
      <c r="H74" s="530">
        <v>1150.83</v>
      </c>
    </row>
    <row r="75" spans="1:8" ht="12.75">
      <c r="A75" s="926"/>
      <c r="B75" s="240">
        <v>5</v>
      </c>
      <c r="C75" s="241" t="s">
        <v>687</v>
      </c>
      <c r="D75" s="242">
        <v>18</v>
      </c>
      <c r="E75" s="185">
        <f t="shared" si="6"/>
        <v>1858.12</v>
      </c>
      <c r="F75" s="185">
        <f t="shared" si="6"/>
        <v>1769.64</v>
      </c>
      <c r="G75" s="185">
        <f t="shared" si="6"/>
        <v>1685.37</v>
      </c>
      <c r="H75" s="530">
        <v>1605.11</v>
      </c>
    </row>
    <row r="76" spans="1:8" ht="12.75">
      <c r="A76" s="926"/>
      <c r="B76" s="240">
        <v>6</v>
      </c>
      <c r="C76" s="241" t="s">
        <v>688</v>
      </c>
      <c r="D76" s="242">
        <v>10</v>
      </c>
      <c r="E76" s="185">
        <f t="shared" si="6"/>
        <v>3067.65</v>
      </c>
      <c r="F76" s="185">
        <f t="shared" si="6"/>
        <v>2921.57</v>
      </c>
      <c r="G76" s="185">
        <f t="shared" si="6"/>
        <v>2782.45</v>
      </c>
      <c r="H76" s="530">
        <v>2649.95</v>
      </c>
    </row>
    <row r="77" spans="1:8" ht="13.5" thickBot="1">
      <c r="A77" s="926"/>
      <c r="B77" s="229">
        <v>7</v>
      </c>
      <c r="C77" s="230" t="s">
        <v>759</v>
      </c>
      <c r="D77" s="231">
        <v>10</v>
      </c>
      <c r="E77" s="188">
        <f t="shared" si="6"/>
        <v>6094.89</v>
      </c>
      <c r="F77" s="188">
        <f t="shared" si="6"/>
        <v>5804.66</v>
      </c>
      <c r="G77" s="188">
        <f t="shared" si="6"/>
        <v>5528.25</v>
      </c>
      <c r="H77" s="531">
        <v>5265</v>
      </c>
    </row>
    <row r="78" spans="1:8" ht="13.5" thickBot="1">
      <c r="A78" s="925"/>
      <c r="B78" s="243"/>
      <c r="C78" s="532" t="s">
        <v>765</v>
      </c>
      <c r="D78" s="533"/>
      <c r="E78" s="534"/>
      <c r="F78" s="534"/>
      <c r="G78" s="534"/>
      <c r="H78" s="535"/>
    </row>
    <row r="79" spans="1:8" ht="12.75">
      <c r="A79" s="926"/>
      <c r="B79" s="237">
        <v>1</v>
      </c>
      <c r="C79" s="238" t="s">
        <v>689</v>
      </c>
      <c r="D79" s="239">
        <v>100</v>
      </c>
      <c r="E79" s="183">
        <f aca="true" t="shared" si="7" ref="E79:G86">ROUND(F79*1.05,2)</f>
        <v>605.57</v>
      </c>
      <c r="F79" s="183">
        <f t="shared" si="7"/>
        <v>576.73</v>
      </c>
      <c r="G79" s="183">
        <f t="shared" si="7"/>
        <v>549.27</v>
      </c>
      <c r="H79" s="529">
        <v>523.11</v>
      </c>
    </row>
    <row r="80" spans="1:8" ht="12.75">
      <c r="A80" s="926"/>
      <c r="B80" s="240">
        <v>2</v>
      </c>
      <c r="C80" s="241" t="s">
        <v>690</v>
      </c>
      <c r="D80" s="242">
        <v>80</v>
      </c>
      <c r="E80" s="185">
        <f t="shared" si="7"/>
        <v>634.91</v>
      </c>
      <c r="F80" s="185">
        <f t="shared" si="7"/>
        <v>604.68</v>
      </c>
      <c r="G80" s="185">
        <f t="shared" si="7"/>
        <v>575.89</v>
      </c>
      <c r="H80" s="530">
        <v>548.47</v>
      </c>
    </row>
    <row r="81" spans="1:8" ht="12.75">
      <c r="A81" s="926"/>
      <c r="B81" s="240">
        <v>3</v>
      </c>
      <c r="C81" s="241" t="s">
        <v>691</v>
      </c>
      <c r="D81" s="242">
        <v>60</v>
      </c>
      <c r="E81" s="185">
        <f t="shared" si="7"/>
        <v>642.26</v>
      </c>
      <c r="F81" s="185">
        <f t="shared" si="7"/>
        <v>611.68</v>
      </c>
      <c r="G81" s="185">
        <f t="shared" si="7"/>
        <v>582.55</v>
      </c>
      <c r="H81" s="530">
        <v>554.81</v>
      </c>
    </row>
    <row r="82" spans="1:8" ht="12.75">
      <c r="A82" s="926"/>
      <c r="B82" s="240">
        <v>4</v>
      </c>
      <c r="C82" s="241" t="s">
        <v>692</v>
      </c>
      <c r="D82" s="242">
        <v>40</v>
      </c>
      <c r="E82" s="185">
        <f t="shared" si="7"/>
        <v>1102.95</v>
      </c>
      <c r="F82" s="185">
        <f t="shared" si="7"/>
        <v>1050.43</v>
      </c>
      <c r="G82" s="185">
        <f t="shared" si="7"/>
        <v>1000.41</v>
      </c>
      <c r="H82" s="530">
        <v>952.77</v>
      </c>
    </row>
    <row r="83" spans="1:8" ht="12.75">
      <c r="A83" s="926"/>
      <c r="B83" s="240">
        <v>5</v>
      </c>
      <c r="C83" s="241" t="s">
        <v>693</v>
      </c>
      <c r="D83" s="242">
        <v>30</v>
      </c>
      <c r="E83" s="185">
        <f t="shared" si="7"/>
        <v>1743.28</v>
      </c>
      <c r="F83" s="185">
        <f t="shared" si="7"/>
        <v>1660.27</v>
      </c>
      <c r="G83" s="185">
        <f t="shared" si="7"/>
        <v>1581.21</v>
      </c>
      <c r="H83" s="530">
        <v>1505.91</v>
      </c>
    </row>
    <row r="84" spans="1:8" ht="12.75">
      <c r="A84" s="926"/>
      <c r="B84" s="240">
        <v>6</v>
      </c>
      <c r="C84" s="241" t="s">
        <v>694</v>
      </c>
      <c r="D84" s="242">
        <v>18</v>
      </c>
      <c r="E84" s="185">
        <f t="shared" si="7"/>
        <v>2752.55</v>
      </c>
      <c r="F84" s="185">
        <f t="shared" si="7"/>
        <v>2621.48</v>
      </c>
      <c r="G84" s="185">
        <f t="shared" si="7"/>
        <v>2496.65</v>
      </c>
      <c r="H84" s="530">
        <v>2377.76</v>
      </c>
    </row>
    <row r="85" spans="1:8" ht="12.75">
      <c r="A85" s="926"/>
      <c r="B85" s="240">
        <v>7</v>
      </c>
      <c r="C85" s="241" t="s">
        <v>695</v>
      </c>
      <c r="D85" s="242">
        <v>10</v>
      </c>
      <c r="E85" s="185">
        <f t="shared" si="7"/>
        <v>4085.36</v>
      </c>
      <c r="F85" s="185">
        <f t="shared" si="7"/>
        <v>3890.82</v>
      </c>
      <c r="G85" s="185">
        <f t="shared" si="7"/>
        <v>3705.54</v>
      </c>
      <c r="H85" s="530">
        <v>3529.09</v>
      </c>
    </row>
    <row r="86" spans="1:8" ht="13.5" thickBot="1">
      <c r="A86" s="926"/>
      <c r="B86" s="229">
        <v>8</v>
      </c>
      <c r="C86" s="230" t="s">
        <v>760</v>
      </c>
      <c r="D86" s="231">
        <v>10</v>
      </c>
      <c r="E86" s="188">
        <f t="shared" si="7"/>
        <v>7485.79</v>
      </c>
      <c r="F86" s="188">
        <f t="shared" si="7"/>
        <v>7129.32</v>
      </c>
      <c r="G86" s="188">
        <f t="shared" si="7"/>
        <v>6789.83</v>
      </c>
      <c r="H86" s="531">
        <v>6466.5</v>
      </c>
    </row>
    <row r="87" spans="1:8" ht="13.5" thickBot="1">
      <c r="A87" s="925"/>
      <c r="B87" s="243"/>
      <c r="C87" s="536" t="s">
        <v>751</v>
      </c>
      <c r="D87" s="537"/>
      <c r="E87" s="534"/>
      <c r="F87" s="534"/>
      <c r="G87" s="534"/>
      <c r="H87" s="535"/>
    </row>
    <row r="88" spans="1:8" ht="12.75">
      <c r="A88" s="926"/>
      <c r="B88" s="237">
        <v>1</v>
      </c>
      <c r="C88" s="238" t="s">
        <v>696</v>
      </c>
      <c r="D88" s="239">
        <v>200</v>
      </c>
      <c r="E88" s="183">
        <f aca="true" t="shared" si="8" ref="E88:G96">ROUND(F88*1.05,2)</f>
        <v>117.82</v>
      </c>
      <c r="F88" s="183">
        <f t="shared" si="8"/>
        <v>112.21</v>
      </c>
      <c r="G88" s="183">
        <f t="shared" si="8"/>
        <v>106.87</v>
      </c>
      <c r="H88" s="529">
        <v>101.78</v>
      </c>
    </row>
    <row r="89" spans="1:8" ht="12.75">
      <c r="A89" s="926"/>
      <c r="B89" s="240">
        <v>2</v>
      </c>
      <c r="C89" s="241" t="s">
        <v>697</v>
      </c>
      <c r="D89" s="242">
        <v>200</v>
      </c>
      <c r="E89" s="185">
        <f t="shared" si="8"/>
        <v>131.71</v>
      </c>
      <c r="F89" s="185">
        <f t="shared" si="8"/>
        <v>125.44</v>
      </c>
      <c r="G89" s="185">
        <f t="shared" si="8"/>
        <v>119.47</v>
      </c>
      <c r="H89" s="530">
        <v>113.78</v>
      </c>
    </row>
    <row r="90" spans="1:8" ht="12.75">
      <c r="A90" s="926"/>
      <c r="B90" s="240">
        <v>3</v>
      </c>
      <c r="C90" s="241" t="s">
        <v>698</v>
      </c>
      <c r="D90" s="242">
        <v>200</v>
      </c>
      <c r="E90" s="185">
        <f t="shared" si="8"/>
        <v>171.11</v>
      </c>
      <c r="F90" s="185">
        <f t="shared" si="8"/>
        <v>162.96</v>
      </c>
      <c r="G90" s="185">
        <f t="shared" si="8"/>
        <v>155.2</v>
      </c>
      <c r="H90" s="530">
        <v>147.81</v>
      </c>
    </row>
    <row r="91" spans="1:8" ht="12.75">
      <c r="A91" s="926"/>
      <c r="B91" s="240">
        <v>4</v>
      </c>
      <c r="C91" s="241" t="s">
        <v>699</v>
      </c>
      <c r="D91" s="242">
        <v>200</v>
      </c>
      <c r="E91" s="185">
        <f t="shared" si="8"/>
        <v>184.65</v>
      </c>
      <c r="F91" s="185">
        <f t="shared" si="8"/>
        <v>175.86</v>
      </c>
      <c r="G91" s="185">
        <f t="shared" si="8"/>
        <v>167.49</v>
      </c>
      <c r="H91" s="530">
        <v>159.51</v>
      </c>
    </row>
    <row r="92" spans="1:8" ht="12.75">
      <c r="A92" s="926"/>
      <c r="B92" s="240">
        <v>5</v>
      </c>
      <c r="C92" s="241" t="s">
        <v>700</v>
      </c>
      <c r="D92" s="242">
        <v>200</v>
      </c>
      <c r="E92" s="185">
        <f t="shared" si="8"/>
        <v>301.6</v>
      </c>
      <c r="F92" s="185">
        <f t="shared" si="8"/>
        <v>287.24</v>
      </c>
      <c r="G92" s="185">
        <f t="shared" si="8"/>
        <v>273.56</v>
      </c>
      <c r="H92" s="530">
        <v>260.53</v>
      </c>
    </row>
    <row r="93" spans="1:8" ht="12.75">
      <c r="A93" s="926"/>
      <c r="B93" s="240">
        <v>6</v>
      </c>
      <c r="C93" s="241" t="s">
        <v>701</v>
      </c>
      <c r="D93" s="242">
        <v>100</v>
      </c>
      <c r="E93" s="185">
        <f t="shared" si="8"/>
        <v>418.54</v>
      </c>
      <c r="F93" s="185">
        <f t="shared" si="8"/>
        <v>398.61</v>
      </c>
      <c r="G93" s="185">
        <f t="shared" si="8"/>
        <v>379.63</v>
      </c>
      <c r="H93" s="530">
        <v>361.55</v>
      </c>
    </row>
    <row r="94" spans="1:8" ht="12.75">
      <c r="A94" s="926"/>
      <c r="B94" s="240">
        <v>7</v>
      </c>
      <c r="C94" s="241" t="s">
        <v>702</v>
      </c>
      <c r="D94" s="242">
        <v>100</v>
      </c>
      <c r="E94" s="185">
        <f t="shared" si="8"/>
        <v>590.88</v>
      </c>
      <c r="F94" s="185">
        <f t="shared" si="8"/>
        <v>562.74</v>
      </c>
      <c r="G94" s="185">
        <f t="shared" si="8"/>
        <v>535.94</v>
      </c>
      <c r="H94" s="530">
        <v>510.42</v>
      </c>
    </row>
    <row r="95" spans="1:8" ht="12.75">
      <c r="A95" s="926"/>
      <c r="B95" s="240">
        <v>8</v>
      </c>
      <c r="C95" s="241" t="s">
        <v>703</v>
      </c>
      <c r="D95" s="242">
        <v>100</v>
      </c>
      <c r="E95" s="185">
        <f t="shared" si="8"/>
        <v>923.25</v>
      </c>
      <c r="F95" s="185">
        <f t="shared" si="8"/>
        <v>879.29</v>
      </c>
      <c r="G95" s="185">
        <f t="shared" si="8"/>
        <v>837.42</v>
      </c>
      <c r="H95" s="530">
        <v>797.54</v>
      </c>
    </row>
    <row r="96" spans="1:8" ht="13.5" thickBot="1">
      <c r="A96" s="926"/>
      <c r="B96" s="229">
        <v>9</v>
      </c>
      <c r="C96" s="230" t="s">
        <v>704</v>
      </c>
      <c r="D96" s="231">
        <v>100</v>
      </c>
      <c r="E96" s="188">
        <f t="shared" si="8"/>
        <v>1802.84</v>
      </c>
      <c r="F96" s="188">
        <f t="shared" si="8"/>
        <v>1716.99</v>
      </c>
      <c r="G96" s="188">
        <f t="shared" si="8"/>
        <v>1635.23</v>
      </c>
      <c r="H96" s="531">
        <v>1557.36</v>
      </c>
    </row>
    <row r="97" spans="1:8" ht="15" customHeight="1" thickBot="1">
      <c r="A97" s="925"/>
      <c r="B97" s="243"/>
      <c r="C97" s="536" t="s">
        <v>706</v>
      </c>
      <c r="D97" s="537"/>
      <c r="E97" s="534"/>
      <c r="F97" s="534"/>
      <c r="G97" s="534"/>
      <c r="H97" s="535"/>
    </row>
    <row r="98" spans="1:8" ht="12.75">
      <c r="A98" s="926"/>
      <c r="B98" s="237">
        <v>1</v>
      </c>
      <c r="C98" s="238" t="s">
        <v>727</v>
      </c>
      <c r="D98" s="239">
        <v>200</v>
      </c>
      <c r="E98" s="183">
        <f aca="true" t="shared" si="9" ref="E98:G105">ROUND(F98*1.05,2)</f>
        <v>115.09</v>
      </c>
      <c r="F98" s="183">
        <f t="shared" si="9"/>
        <v>109.61</v>
      </c>
      <c r="G98" s="183">
        <f t="shared" si="9"/>
        <v>104.39</v>
      </c>
      <c r="H98" s="529">
        <v>99.42</v>
      </c>
    </row>
    <row r="99" spans="1:8" ht="12.75" customHeight="1">
      <c r="A99" s="926"/>
      <c r="B99" s="240">
        <v>2</v>
      </c>
      <c r="C99" s="244" t="s">
        <v>728</v>
      </c>
      <c r="D99" s="242">
        <v>200</v>
      </c>
      <c r="E99" s="185">
        <f t="shared" si="9"/>
        <v>128.46</v>
      </c>
      <c r="F99" s="185">
        <f t="shared" si="9"/>
        <v>122.34</v>
      </c>
      <c r="G99" s="185">
        <f t="shared" si="9"/>
        <v>116.51</v>
      </c>
      <c r="H99" s="530">
        <v>110.96</v>
      </c>
    </row>
    <row r="100" spans="1:8" ht="12.75">
      <c r="A100" s="926"/>
      <c r="B100" s="240">
        <v>3</v>
      </c>
      <c r="C100" s="241" t="s">
        <v>729</v>
      </c>
      <c r="D100" s="242">
        <v>200</v>
      </c>
      <c r="E100" s="185">
        <f t="shared" si="9"/>
        <v>145.9</v>
      </c>
      <c r="F100" s="185">
        <f t="shared" si="9"/>
        <v>138.95</v>
      </c>
      <c r="G100" s="185">
        <f t="shared" si="9"/>
        <v>132.33</v>
      </c>
      <c r="H100" s="530">
        <v>126.03</v>
      </c>
    </row>
    <row r="101" spans="1:8" ht="12.75">
      <c r="A101" s="926"/>
      <c r="B101" s="240">
        <v>4</v>
      </c>
      <c r="C101" s="241" t="s">
        <v>730</v>
      </c>
      <c r="D101" s="242">
        <v>200</v>
      </c>
      <c r="E101" s="185">
        <f t="shared" si="9"/>
        <v>205.4</v>
      </c>
      <c r="F101" s="185">
        <f t="shared" si="9"/>
        <v>195.62</v>
      </c>
      <c r="G101" s="185">
        <f t="shared" si="9"/>
        <v>186.3</v>
      </c>
      <c r="H101" s="530">
        <v>177.43</v>
      </c>
    </row>
    <row r="102" spans="1:8" ht="12.75">
      <c r="A102" s="926"/>
      <c r="B102" s="240">
        <v>5</v>
      </c>
      <c r="C102" s="241" t="s">
        <v>731</v>
      </c>
      <c r="D102" s="242">
        <v>100</v>
      </c>
      <c r="E102" s="185">
        <f t="shared" si="9"/>
        <v>377.14</v>
      </c>
      <c r="F102" s="185">
        <f t="shared" si="9"/>
        <v>359.18</v>
      </c>
      <c r="G102" s="185">
        <f t="shared" si="9"/>
        <v>342.08</v>
      </c>
      <c r="H102" s="530">
        <v>325.79</v>
      </c>
    </row>
    <row r="103" spans="1:8" ht="12.75">
      <c r="A103" s="926"/>
      <c r="B103" s="240">
        <v>6</v>
      </c>
      <c r="C103" s="241" t="s">
        <v>732</v>
      </c>
      <c r="D103" s="242">
        <v>100</v>
      </c>
      <c r="E103" s="185">
        <f t="shared" si="9"/>
        <v>534.73</v>
      </c>
      <c r="F103" s="185">
        <f t="shared" si="9"/>
        <v>509.27</v>
      </c>
      <c r="G103" s="185">
        <f t="shared" si="9"/>
        <v>485.02</v>
      </c>
      <c r="H103" s="530">
        <v>461.92</v>
      </c>
    </row>
    <row r="104" spans="1:8" ht="12.75">
      <c r="A104" s="926"/>
      <c r="B104" s="240">
        <v>7</v>
      </c>
      <c r="C104" s="241" t="s">
        <v>733</v>
      </c>
      <c r="D104" s="242">
        <v>100</v>
      </c>
      <c r="E104" s="185">
        <f t="shared" si="9"/>
        <v>909.47</v>
      </c>
      <c r="F104" s="185">
        <f t="shared" si="9"/>
        <v>866.16</v>
      </c>
      <c r="G104" s="185">
        <f t="shared" si="9"/>
        <v>824.91</v>
      </c>
      <c r="H104" s="530">
        <v>785.63</v>
      </c>
    </row>
    <row r="105" spans="1:8" ht="13.5" thickBot="1">
      <c r="A105" s="927"/>
      <c r="B105" s="229">
        <v>8</v>
      </c>
      <c r="C105" s="230" t="s">
        <v>748</v>
      </c>
      <c r="D105" s="231">
        <v>100</v>
      </c>
      <c r="E105" s="188">
        <f t="shared" si="9"/>
        <v>1140.85</v>
      </c>
      <c r="F105" s="188">
        <f t="shared" si="9"/>
        <v>1086.52</v>
      </c>
      <c r="G105" s="188">
        <f t="shared" si="9"/>
        <v>1034.78</v>
      </c>
      <c r="H105" s="531">
        <v>985.5</v>
      </c>
    </row>
    <row r="107" ht="12.75">
      <c r="H107" s="3" t="s">
        <v>724</v>
      </c>
    </row>
  </sheetData>
  <mergeCells count="7">
    <mergeCell ref="C70:H70"/>
    <mergeCell ref="E4:H5"/>
    <mergeCell ref="B1:F1"/>
    <mergeCell ref="A7:A67"/>
    <mergeCell ref="C4:C6"/>
    <mergeCell ref="D4:D6"/>
    <mergeCell ref="A69:A105"/>
  </mergeCells>
  <printOptions/>
  <pageMargins left="0.75" right="0.75" top="0.31" bottom="0.29" header="0.5" footer="0.5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workbookViewId="0" topLeftCell="A1">
      <selection activeCell="L2" sqref="L2"/>
    </sheetView>
  </sheetViews>
  <sheetFormatPr defaultColWidth="9.00390625" defaultRowHeight="12.75"/>
  <cols>
    <col min="1" max="1" width="23.25390625" style="3" customWidth="1"/>
    <col min="2" max="2" width="3.125" style="3" customWidth="1"/>
    <col min="3" max="3" width="11.25390625" style="3" customWidth="1"/>
    <col min="4" max="4" width="11.625" style="3" customWidth="1"/>
    <col min="5" max="12" width="7.25390625" style="3" customWidth="1"/>
    <col min="13" max="13" width="7.25390625" style="5" customWidth="1"/>
    <col min="14" max="16384" width="9.125" style="3" customWidth="1"/>
  </cols>
  <sheetData>
    <row r="1" spans="2:11" ht="12.75">
      <c r="B1" s="768"/>
      <c r="C1" s="768"/>
      <c r="D1" s="768"/>
      <c r="E1" s="768"/>
      <c r="F1" s="768"/>
      <c r="G1" s="22"/>
      <c r="K1" s="70"/>
    </row>
    <row r="2" spans="1:13" ht="12.75">
      <c r="A2" s="28" t="s">
        <v>508</v>
      </c>
      <c r="B2" s="30"/>
      <c r="C2" s="29"/>
      <c r="D2" s="29"/>
      <c r="E2" s="29"/>
      <c r="F2" s="29"/>
      <c r="G2" s="22"/>
      <c r="K2" s="70"/>
      <c r="L2" s="32" t="s">
        <v>892</v>
      </c>
      <c r="M2" s="282"/>
    </row>
    <row r="3" spans="7:11" ht="12.75">
      <c r="G3" s="22"/>
      <c r="K3" s="70"/>
    </row>
    <row r="4" spans="2:13" ht="12.75" customHeight="1">
      <c r="B4" s="17"/>
      <c r="C4" s="773" t="s">
        <v>20</v>
      </c>
      <c r="D4" s="776" t="s">
        <v>21</v>
      </c>
      <c r="E4" s="777" t="s">
        <v>766</v>
      </c>
      <c r="F4" s="778"/>
      <c r="G4" s="778"/>
      <c r="H4" s="778"/>
      <c r="I4" s="778"/>
      <c r="J4" s="778"/>
      <c r="K4" s="778"/>
      <c r="L4" s="779"/>
      <c r="M4" s="270"/>
    </row>
    <row r="5" spans="2:13" ht="12.75">
      <c r="B5" s="9"/>
      <c r="C5" s="774"/>
      <c r="D5" s="776"/>
      <c r="E5" s="772" t="s">
        <v>23</v>
      </c>
      <c r="F5" s="772"/>
      <c r="G5" s="772" t="s">
        <v>24</v>
      </c>
      <c r="H5" s="772"/>
      <c r="I5" s="769" t="s">
        <v>25</v>
      </c>
      <c r="J5" s="769"/>
      <c r="K5" s="770" t="s">
        <v>26</v>
      </c>
      <c r="L5" s="770"/>
      <c r="M5" s="283"/>
    </row>
    <row r="6" spans="2:13" ht="12.75">
      <c r="B6" s="18"/>
      <c r="C6" s="775"/>
      <c r="D6" s="776"/>
      <c r="E6" s="135" t="s">
        <v>348</v>
      </c>
      <c r="F6" s="135" t="s">
        <v>349</v>
      </c>
      <c r="G6" s="135" t="s">
        <v>348</v>
      </c>
      <c r="H6" s="135" t="s">
        <v>349</v>
      </c>
      <c r="I6" s="135" t="s">
        <v>348</v>
      </c>
      <c r="J6" s="135" t="s">
        <v>349</v>
      </c>
      <c r="K6" s="135" t="s">
        <v>348</v>
      </c>
      <c r="L6" s="280" t="s">
        <v>349</v>
      </c>
      <c r="M6" s="279"/>
    </row>
    <row r="7" spans="2:11" ht="12.75" customHeight="1" thickBot="1">
      <c r="B7" s="771"/>
      <c r="C7" s="771"/>
      <c r="D7" s="771"/>
      <c r="E7" s="771"/>
      <c r="F7" s="771"/>
      <c r="G7" s="771"/>
      <c r="H7" s="771"/>
      <c r="K7" s="168"/>
    </row>
    <row r="8" spans="1:13" ht="13.5" customHeight="1">
      <c r="A8" s="758" t="s">
        <v>505</v>
      </c>
      <c r="B8" s="123">
        <v>1</v>
      </c>
      <c r="C8" s="10" t="s">
        <v>303</v>
      </c>
      <c r="D8" s="212" t="s">
        <v>316</v>
      </c>
      <c r="E8" s="484">
        <f aca="true" t="shared" si="0" ref="E8:E23">ROUND(G8*1.05,2)</f>
        <v>3.36</v>
      </c>
      <c r="F8" s="288">
        <f aca="true" t="shared" si="1" ref="F8:F23">ROUND(E8*1.06,2)</f>
        <v>3.56</v>
      </c>
      <c r="G8" s="473">
        <f aca="true" t="shared" si="2" ref="G8:G23">ROUND(I8*1.05,2)</f>
        <v>3.2</v>
      </c>
      <c r="H8" s="470">
        <f aca="true" t="shared" si="3" ref="H8:H23">ROUND(G8*1.06,2)</f>
        <v>3.39</v>
      </c>
      <c r="I8" s="484">
        <f aca="true" t="shared" si="4" ref="I8:I23">ROUND(K8*1.05,2)</f>
        <v>3.05</v>
      </c>
      <c r="J8" s="288">
        <f aca="true" t="shared" si="5" ref="J8:J23">ROUND(I8*1.06,2)</f>
        <v>3.23</v>
      </c>
      <c r="K8" s="542">
        <v>2.9</v>
      </c>
      <c r="L8" s="288">
        <f aca="true" t="shared" si="6" ref="L8:L23">ROUND(K8*1.06,2)</f>
        <v>3.07</v>
      </c>
      <c r="M8" s="284"/>
    </row>
    <row r="9" spans="1:13" ht="12.75" customHeight="1">
      <c r="A9" s="759"/>
      <c r="B9" s="213">
        <v>2</v>
      </c>
      <c r="C9" s="12" t="s">
        <v>303</v>
      </c>
      <c r="D9" s="214" t="s">
        <v>304</v>
      </c>
      <c r="E9" s="485">
        <f t="shared" si="0"/>
        <v>3.56</v>
      </c>
      <c r="F9" s="289">
        <f t="shared" si="1"/>
        <v>3.77</v>
      </c>
      <c r="G9" s="459">
        <f t="shared" si="2"/>
        <v>3.39</v>
      </c>
      <c r="H9" s="281">
        <f t="shared" si="3"/>
        <v>3.59</v>
      </c>
      <c r="I9" s="485">
        <f t="shared" si="4"/>
        <v>3.23</v>
      </c>
      <c r="J9" s="289">
        <f t="shared" si="5"/>
        <v>3.42</v>
      </c>
      <c r="K9" s="543">
        <v>3.08</v>
      </c>
      <c r="L9" s="289">
        <f t="shared" si="6"/>
        <v>3.26</v>
      </c>
      <c r="M9" s="284"/>
    </row>
    <row r="10" spans="1:13" ht="12.75" customHeight="1">
      <c r="A10" s="759"/>
      <c r="B10" s="196">
        <v>3</v>
      </c>
      <c r="C10" s="12" t="s">
        <v>303</v>
      </c>
      <c r="D10" s="214" t="s">
        <v>305</v>
      </c>
      <c r="E10" s="485">
        <f t="shared" si="0"/>
        <v>3.84</v>
      </c>
      <c r="F10" s="289">
        <f t="shared" si="1"/>
        <v>4.07</v>
      </c>
      <c r="G10" s="459">
        <f t="shared" si="2"/>
        <v>3.66</v>
      </c>
      <c r="H10" s="281">
        <f t="shared" si="3"/>
        <v>3.88</v>
      </c>
      <c r="I10" s="485">
        <f t="shared" si="4"/>
        <v>3.49</v>
      </c>
      <c r="J10" s="289">
        <f t="shared" si="5"/>
        <v>3.7</v>
      </c>
      <c r="K10" s="543">
        <v>3.32</v>
      </c>
      <c r="L10" s="289">
        <f t="shared" si="6"/>
        <v>3.52</v>
      </c>
      <c r="M10" s="284"/>
    </row>
    <row r="11" spans="1:13" ht="12.75" customHeight="1">
      <c r="A11" s="759"/>
      <c r="B11" s="196">
        <f aca="true" t="shared" si="7" ref="B11:B22">1+B10</f>
        <v>4</v>
      </c>
      <c r="C11" s="12" t="s">
        <v>303</v>
      </c>
      <c r="D11" s="214" t="s">
        <v>306</v>
      </c>
      <c r="E11" s="485">
        <f t="shared" si="0"/>
        <v>4.67</v>
      </c>
      <c r="F11" s="289">
        <f t="shared" si="1"/>
        <v>4.95</v>
      </c>
      <c r="G11" s="459">
        <f t="shared" si="2"/>
        <v>4.45</v>
      </c>
      <c r="H11" s="281">
        <f t="shared" si="3"/>
        <v>4.72</v>
      </c>
      <c r="I11" s="485">
        <f t="shared" si="4"/>
        <v>4.24</v>
      </c>
      <c r="J11" s="289">
        <f t="shared" si="5"/>
        <v>4.49</v>
      </c>
      <c r="K11" s="543">
        <v>4.04</v>
      </c>
      <c r="L11" s="289">
        <f t="shared" si="6"/>
        <v>4.28</v>
      </c>
      <c r="M11" s="284"/>
    </row>
    <row r="12" spans="1:13" ht="12.75" customHeight="1">
      <c r="A12" s="759"/>
      <c r="B12" s="196">
        <f t="shared" si="7"/>
        <v>5</v>
      </c>
      <c r="C12" s="12" t="s">
        <v>303</v>
      </c>
      <c r="D12" s="214" t="s">
        <v>307</v>
      </c>
      <c r="E12" s="485">
        <f t="shared" si="0"/>
        <v>5.1</v>
      </c>
      <c r="F12" s="289">
        <f t="shared" si="1"/>
        <v>5.41</v>
      </c>
      <c r="G12" s="459">
        <f t="shared" si="2"/>
        <v>4.86</v>
      </c>
      <c r="H12" s="281">
        <f t="shared" si="3"/>
        <v>5.15</v>
      </c>
      <c r="I12" s="485">
        <f t="shared" si="4"/>
        <v>4.63</v>
      </c>
      <c r="J12" s="289">
        <f t="shared" si="5"/>
        <v>4.91</v>
      </c>
      <c r="K12" s="543">
        <v>4.41</v>
      </c>
      <c r="L12" s="289">
        <f t="shared" si="6"/>
        <v>4.67</v>
      </c>
      <c r="M12" s="284"/>
    </row>
    <row r="13" spans="1:13" ht="12.75" customHeight="1">
      <c r="A13" s="759"/>
      <c r="B13" s="196">
        <f t="shared" si="7"/>
        <v>6</v>
      </c>
      <c r="C13" s="12" t="s">
        <v>303</v>
      </c>
      <c r="D13" s="214" t="s">
        <v>308</v>
      </c>
      <c r="E13" s="485">
        <f t="shared" si="0"/>
        <v>5.95</v>
      </c>
      <c r="F13" s="289">
        <f t="shared" si="1"/>
        <v>6.31</v>
      </c>
      <c r="G13" s="459">
        <f t="shared" si="2"/>
        <v>5.67</v>
      </c>
      <c r="H13" s="281">
        <f t="shared" si="3"/>
        <v>6.01</v>
      </c>
      <c r="I13" s="485">
        <f t="shared" si="4"/>
        <v>5.4</v>
      </c>
      <c r="J13" s="289">
        <f t="shared" si="5"/>
        <v>5.72</v>
      </c>
      <c r="K13" s="543">
        <v>5.14</v>
      </c>
      <c r="L13" s="289">
        <f t="shared" si="6"/>
        <v>5.45</v>
      </c>
      <c r="M13" s="284"/>
    </row>
    <row r="14" spans="1:13" ht="12.75" customHeight="1">
      <c r="A14" s="759"/>
      <c r="B14" s="196">
        <f t="shared" si="7"/>
        <v>7</v>
      </c>
      <c r="C14" s="12" t="s">
        <v>303</v>
      </c>
      <c r="D14" s="214" t="s">
        <v>309</v>
      </c>
      <c r="E14" s="485">
        <f t="shared" si="0"/>
        <v>6.25</v>
      </c>
      <c r="F14" s="289">
        <f t="shared" si="1"/>
        <v>6.63</v>
      </c>
      <c r="G14" s="459">
        <f t="shared" si="2"/>
        <v>5.95</v>
      </c>
      <c r="H14" s="281">
        <f t="shared" si="3"/>
        <v>6.31</v>
      </c>
      <c r="I14" s="485">
        <f t="shared" si="4"/>
        <v>5.67</v>
      </c>
      <c r="J14" s="289">
        <f t="shared" si="5"/>
        <v>6.01</v>
      </c>
      <c r="K14" s="543">
        <v>5.4</v>
      </c>
      <c r="L14" s="289">
        <f t="shared" si="6"/>
        <v>5.72</v>
      </c>
      <c r="M14" s="284"/>
    </row>
    <row r="15" spans="1:13" ht="12.75" customHeight="1">
      <c r="A15" s="759"/>
      <c r="B15" s="196">
        <f t="shared" si="7"/>
        <v>8</v>
      </c>
      <c r="C15" s="12" t="s">
        <v>303</v>
      </c>
      <c r="D15" s="214" t="s">
        <v>310</v>
      </c>
      <c r="E15" s="485">
        <f t="shared" si="0"/>
        <v>7.62</v>
      </c>
      <c r="F15" s="289">
        <f t="shared" si="1"/>
        <v>8.08</v>
      </c>
      <c r="G15" s="459">
        <f t="shared" si="2"/>
        <v>7.26</v>
      </c>
      <c r="H15" s="281">
        <f t="shared" si="3"/>
        <v>7.7</v>
      </c>
      <c r="I15" s="485">
        <f t="shared" si="4"/>
        <v>6.91</v>
      </c>
      <c r="J15" s="289">
        <f t="shared" si="5"/>
        <v>7.32</v>
      </c>
      <c r="K15" s="543">
        <v>6.58</v>
      </c>
      <c r="L15" s="289">
        <f t="shared" si="6"/>
        <v>6.97</v>
      </c>
      <c r="M15" s="284"/>
    </row>
    <row r="16" spans="1:13" ht="12.75" customHeight="1">
      <c r="A16" s="759"/>
      <c r="B16" s="196">
        <f t="shared" si="7"/>
        <v>9</v>
      </c>
      <c r="C16" s="12" t="s">
        <v>303</v>
      </c>
      <c r="D16" s="214" t="s">
        <v>311</v>
      </c>
      <c r="E16" s="485">
        <f t="shared" si="0"/>
        <v>7.8</v>
      </c>
      <c r="F16" s="289">
        <f t="shared" si="1"/>
        <v>8.27</v>
      </c>
      <c r="G16" s="459">
        <f t="shared" si="2"/>
        <v>7.43</v>
      </c>
      <c r="H16" s="281">
        <f t="shared" si="3"/>
        <v>7.88</v>
      </c>
      <c r="I16" s="485">
        <f t="shared" si="4"/>
        <v>7.08</v>
      </c>
      <c r="J16" s="289">
        <f t="shared" si="5"/>
        <v>7.5</v>
      </c>
      <c r="K16" s="543">
        <v>6.74</v>
      </c>
      <c r="L16" s="289">
        <f t="shared" si="6"/>
        <v>7.14</v>
      </c>
      <c r="M16" s="284"/>
    </row>
    <row r="17" spans="1:13" ht="12.75" customHeight="1">
      <c r="A17" s="759"/>
      <c r="B17" s="196">
        <f t="shared" si="7"/>
        <v>10</v>
      </c>
      <c r="C17" s="12" t="s">
        <v>303</v>
      </c>
      <c r="D17" s="214" t="s">
        <v>312</v>
      </c>
      <c r="E17" s="485">
        <f t="shared" si="0"/>
        <v>11.64</v>
      </c>
      <c r="F17" s="289">
        <f t="shared" si="1"/>
        <v>12.34</v>
      </c>
      <c r="G17" s="459">
        <f t="shared" si="2"/>
        <v>11.09</v>
      </c>
      <c r="H17" s="281">
        <f t="shared" si="3"/>
        <v>11.76</v>
      </c>
      <c r="I17" s="485">
        <f t="shared" si="4"/>
        <v>10.56</v>
      </c>
      <c r="J17" s="289">
        <f t="shared" si="5"/>
        <v>11.19</v>
      </c>
      <c r="K17" s="543">
        <v>10.06</v>
      </c>
      <c r="L17" s="289">
        <f t="shared" si="6"/>
        <v>10.66</v>
      </c>
      <c r="M17" s="284"/>
    </row>
    <row r="18" spans="1:13" ht="12.75" customHeight="1">
      <c r="A18" s="759"/>
      <c r="B18" s="196">
        <f t="shared" si="7"/>
        <v>11</v>
      </c>
      <c r="C18" s="12" t="s">
        <v>303</v>
      </c>
      <c r="D18" s="214" t="s">
        <v>313</v>
      </c>
      <c r="E18" s="485">
        <f t="shared" si="0"/>
        <v>13.86</v>
      </c>
      <c r="F18" s="289">
        <f t="shared" si="1"/>
        <v>14.69</v>
      </c>
      <c r="G18" s="459">
        <f t="shared" si="2"/>
        <v>13.2</v>
      </c>
      <c r="H18" s="281">
        <f t="shared" si="3"/>
        <v>13.99</v>
      </c>
      <c r="I18" s="485">
        <f t="shared" si="4"/>
        <v>12.57</v>
      </c>
      <c r="J18" s="289">
        <f t="shared" si="5"/>
        <v>13.32</v>
      </c>
      <c r="K18" s="543">
        <v>11.97</v>
      </c>
      <c r="L18" s="289">
        <f t="shared" si="6"/>
        <v>12.69</v>
      </c>
      <c r="M18" s="284"/>
    </row>
    <row r="19" spans="1:13" ht="12.75" customHeight="1">
      <c r="A19" s="759"/>
      <c r="B19" s="196">
        <f t="shared" si="7"/>
        <v>12</v>
      </c>
      <c r="C19" s="12" t="s">
        <v>303</v>
      </c>
      <c r="D19" s="214" t="s">
        <v>612</v>
      </c>
      <c r="E19" s="485">
        <f t="shared" si="0"/>
        <v>24.01</v>
      </c>
      <c r="F19" s="289">
        <f t="shared" si="1"/>
        <v>25.45</v>
      </c>
      <c r="G19" s="459">
        <f t="shared" si="2"/>
        <v>22.87</v>
      </c>
      <c r="H19" s="281">
        <f t="shared" si="3"/>
        <v>24.24</v>
      </c>
      <c r="I19" s="485">
        <f t="shared" si="4"/>
        <v>21.78</v>
      </c>
      <c r="J19" s="289">
        <f t="shared" si="5"/>
        <v>23.09</v>
      </c>
      <c r="K19" s="543">
        <v>20.74</v>
      </c>
      <c r="L19" s="289">
        <f t="shared" si="6"/>
        <v>21.98</v>
      </c>
      <c r="M19" s="284"/>
    </row>
    <row r="20" spans="1:13" ht="12.75" customHeight="1">
      <c r="A20" s="759"/>
      <c r="B20" s="196">
        <f t="shared" si="7"/>
        <v>13</v>
      </c>
      <c r="C20" s="12" t="s">
        <v>303</v>
      </c>
      <c r="D20" s="214" t="s">
        <v>314</v>
      </c>
      <c r="E20" s="485">
        <f t="shared" si="0"/>
        <v>30.68</v>
      </c>
      <c r="F20" s="289">
        <f t="shared" si="1"/>
        <v>32.52</v>
      </c>
      <c r="G20" s="459">
        <f t="shared" si="2"/>
        <v>29.22</v>
      </c>
      <c r="H20" s="281">
        <f t="shared" si="3"/>
        <v>30.97</v>
      </c>
      <c r="I20" s="485">
        <f t="shared" si="4"/>
        <v>27.83</v>
      </c>
      <c r="J20" s="289">
        <f t="shared" si="5"/>
        <v>29.5</v>
      </c>
      <c r="K20" s="543">
        <v>26.5</v>
      </c>
      <c r="L20" s="289">
        <f t="shared" si="6"/>
        <v>28.09</v>
      </c>
      <c r="M20" s="284"/>
    </row>
    <row r="21" spans="1:13" ht="12.75" customHeight="1">
      <c r="A21" s="759"/>
      <c r="B21" s="196">
        <f t="shared" si="7"/>
        <v>14</v>
      </c>
      <c r="C21" s="12" t="s">
        <v>303</v>
      </c>
      <c r="D21" s="214" t="s">
        <v>320</v>
      </c>
      <c r="E21" s="485">
        <f t="shared" si="0"/>
        <v>36.38</v>
      </c>
      <c r="F21" s="289">
        <f t="shared" si="1"/>
        <v>38.56</v>
      </c>
      <c r="G21" s="459">
        <f t="shared" si="2"/>
        <v>34.65</v>
      </c>
      <c r="H21" s="281">
        <f t="shared" si="3"/>
        <v>36.73</v>
      </c>
      <c r="I21" s="485">
        <f t="shared" si="4"/>
        <v>33</v>
      </c>
      <c r="J21" s="289">
        <f t="shared" si="5"/>
        <v>34.98</v>
      </c>
      <c r="K21" s="543">
        <v>31.43</v>
      </c>
      <c r="L21" s="289">
        <f t="shared" si="6"/>
        <v>33.32</v>
      </c>
      <c r="M21" s="284"/>
    </row>
    <row r="22" spans="1:13" ht="12.75">
      <c r="A22" s="759"/>
      <c r="B22" s="196">
        <f t="shared" si="7"/>
        <v>15</v>
      </c>
      <c r="C22" s="12" t="s">
        <v>303</v>
      </c>
      <c r="D22" s="214" t="s">
        <v>321</v>
      </c>
      <c r="E22" s="485">
        <f t="shared" si="0"/>
        <v>40.89</v>
      </c>
      <c r="F22" s="289">
        <f t="shared" si="1"/>
        <v>43.34</v>
      </c>
      <c r="G22" s="459">
        <f t="shared" si="2"/>
        <v>38.94</v>
      </c>
      <c r="H22" s="281">
        <f t="shared" si="3"/>
        <v>41.28</v>
      </c>
      <c r="I22" s="485">
        <f t="shared" si="4"/>
        <v>37.09</v>
      </c>
      <c r="J22" s="289">
        <f t="shared" si="5"/>
        <v>39.32</v>
      </c>
      <c r="K22" s="543">
        <v>35.32</v>
      </c>
      <c r="L22" s="289">
        <f t="shared" si="6"/>
        <v>37.44</v>
      </c>
      <c r="M22" s="284"/>
    </row>
    <row r="23" spans="1:13" ht="12.75" customHeight="1" thickBot="1">
      <c r="A23" s="760"/>
      <c r="B23" s="201">
        <v>16</v>
      </c>
      <c r="C23" s="14" t="s">
        <v>303</v>
      </c>
      <c r="D23" s="215" t="s">
        <v>592</v>
      </c>
      <c r="E23" s="487">
        <f t="shared" si="0"/>
        <v>44.03</v>
      </c>
      <c r="F23" s="290">
        <f t="shared" si="1"/>
        <v>46.67</v>
      </c>
      <c r="G23" s="475">
        <f t="shared" si="2"/>
        <v>41.93</v>
      </c>
      <c r="H23" s="472">
        <f t="shared" si="3"/>
        <v>44.45</v>
      </c>
      <c r="I23" s="487">
        <f t="shared" si="4"/>
        <v>39.93</v>
      </c>
      <c r="J23" s="290">
        <f t="shared" si="5"/>
        <v>42.33</v>
      </c>
      <c r="K23" s="544">
        <v>38.03</v>
      </c>
      <c r="L23" s="290">
        <f t="shared" si="6"/>
        <v>40.31</v>
      </c>
      <c r="M23" s="284"/>
    </row>
    <row r="24" spans="1:13" ht="12.75" customHeight="1" thickBot="1">
      <c r="A24" s="5"/>
      <c r="B24" s="291"/>
      <c r="C24" s="291"/>
      <c r="D24" s="291"/>
      <c r="E24" s="292"/>
      <c r="F24" s="292"/>
      <c r="G24" s="292"/>
      <c r="H24" s="292"/>
      <c r="I24" s="292"/>
      <c r="J24" s="292"/>
      <c r="K24" s="293"/>
      <c r="L24" s="294"/>
      <c r="M24" s="284"/>
    </row>
    <row r="25" spans="1:13" ht="12.75" customHeight="1">
      <c r="A25" s="765" t="s">
        <v>506</v>
      </c>
      <c r="B25" s="123">
        <v>1</v>
      </c>
      <c r="C25" s="10" t="s">
        <v>315</v>
      </c>
      <c r="D25" s="212" t="s">
        <v>316</v>
      </c>
      <c r="E25" s="484">
        <f aca="true" t="shared" si="8" ref="E25:E64">ROUND(G25*1.05,2)</f>
        <v>3.36</v>
      </c>
      <c r="F25" s="288">
        <f aca="true" t="shared" si="9" ref="F25:F64">ROUND(E25*1.06,2)</f>
        <v>3.56</v>
      </c>
      <c r="G25" s="473">
        <f aca="true" t="shared" si="10" ref="G25:G64">ROUND(I25*1.05,2)</f>
        <v>3.2</v>
      </c>
      <c r="H25" s="470">
        <f aca="true" t="shared" si="11" ref="H25:H64">ROUND(G25*1.06,2)</f>
        <v>3.39</v>
      </c>
      <c r="I25" s="484">
        <f aca="true" t="shared" si="12" ref="I25:I42">ROUND(K25*1.05,2)</f>
        <v>3.05</v>
      </c>
      <c r="J25" s="288">
        <f aca="true" t="shared" si="13" ref="J25:J64">ROUND(I25*1.06,2)</f>
        <v>3.23</v>
      </c>
      <c r="K25" s="542">
        <v>2.9</v>
      </c>
      <c r="L25" s="288">
        <f aca="true" t="shared" si="14" ref="L25:L64">ROUND(K25*1.06,2)</f>
        <v>3.07</v>
      </c>
      <c r="M25" s="284"/>
    </row>
    <row r="26" spans="1:13" ht="12.75" customHeight="1">
      <c r="A26" s="766"/>
      <c r="B26" s="196">
        <f aca="true" t="shared" si="15" ref="B26:B41">1+B25</f>
        <v>2</v>
      </c>
      <c r="C26" s="12" t="s">
        <v>315</v>
      </c>
      <c r="D26" s="214" t="s">
        <v>317</v>
      </c>
      <c r="E26" s="485">
        <f t="shared" si="8"/>
        <v>3.56</v>
      </c>
      <c r="F26" s="289">
        <f t="shared" si="9"/>
        <v>3.77</v>
      </c>
      <c r="G26" s="459">
        <f t="shared" si="10"/>
        <v>3.39</v>
      </c>
      <c r="H26" s="281">
        <f t="shared" si="11"/>
        <v>3.59</v>
      </c>
      <c r="I26" s="485">
        <f t="shared" si="12"/>
        <v>3.23</v>
      </c>
      <c r="J26" s="289">
        <f t="shared" si="13"/>
        <v>3.42</v>
      </c>
      <c r="K26" s="543">
        <v>3.08</v>
      </c>
      <c r="L26" s="289">
        <f t="shared" si="14"/>
        <v>3.26</v>
      </c>
      <c r="M26" s="284"/>
    </row>
    <row r="27" spans="1:13" ht="12.75" customHeight="1">
      <c r="A27" s="766"/>
      <c r="B27" s="196">
        <f t="shared" si="15"/>
        <v>3</v>
      </c>
      <c r="C27" s="12" t="s">
        <v>315</v>
      </c>
      <c r="D27" s="214" t="s">
        <v>305</v>
      </c>
      <c r="E27" s="485">
        <f t="shared" si="8"/>
        <v>3.84</v>
      </c>
      <c r="F27" s="289">
        <f t="shared" si="9"/>
        <v>4.07</v>
      </c>
      <c r="G27" s="459">
        <f t="shared" si="10"/>
        <v>3.66</v>
      </c>
      <c r="H27" s="281">
        <f t="shared" si="11"/>
        <v>3.88</v>
      </c>
      <c r="I27" s="485">
        <f t="shared" si="12"/>
        <v>3.49</v>
      </c>
      <c r="J27" s="289">
        <f t="shared" si="13"/>
        <v>3.7</v>
      </c>
      <c r="K27" s="543">
        <v>3.32</v>
      </c>
      <c r="L27" s="289">
        <f t="shared" si="14"/>
        <v>3.52</v>
      </c>
      <c r="M27" s="284"/>
    </row>
    <row r="28" spans="1:13" ht="12.75">
      <c r="A28" s="766"/>
      <c r="B28" s="196">
        <f t="shared" si="15"/>
        <v>4</v>
      </c>
      <c r="C28" s="12" t="s">
        <v>315</v>
      </c>
      <c r="D28" s="214" t="s">
        <v>306</v>
      </c>
      <c r="E28" s="485">
        <f t="shared" si="8"/>
        <v>4.67</v>
      </c>
      <c r="F28" s="289">
        <f t="shared" si="9"/>
        <v>4.95</v>
      </c>
      <c r="G28" s="459">
        <f t="shared" si="10"/>
        <v>4.45</v>
      </c>
      <c r="H28" s="281">
        <f t="shared" si="11"/>
        <v>4.72</v>
      </c>
      <c r="I28" s="485">
        <f t="shared" si="12"/>
        <v>4.24</v>
      </c>
      <c r="J28" s="289">
        <f t="shared" si="13"/>
        <v>4.49</v>
      </c>
      <c r="K28" s="543">
        <v>4.04</v>
      </c>
      <c r="L28" s="289">
        <f t="shared" si="14"/>
        <v>4.28</v>
      </c>
      <c r="M28" s="284"/>
    </row>
    <row r="29" spans="1:13" ht="12.75">
      <c r="A29" s="766"/>
      <c r="B29" s="196">
        <f t="shared" si="15"/>
        <v>5</v>
      </c>
      <c r="C29" s="12" t="s">
        <v>315</v>
      </c>
      <c r="D29" s="214" t="s">
        <v>307</v>
      </c>
      <c r="E29" s="485">
        <f t="shared" si="8"/>
        <v>5.1</v>
      </c>
      <c r="F29" s="289">
        <f t="shared" si="9"/>
        <v>5.41</v>
      </c>
      <c r="G29" s="459">
        <f t="shared" si="10"/>
        <v>4.86</v>
      </c>
      <c r="H29" s="281">
        <f t="shared" si="11"/>
        <v>5.15</v>
      </c>
      <c r="I29" s="485">
        <f t="shared" si="12"/>
        <v>4.63</v>
      </c>
      <c r="J29" s="289">
        <f t="shared" si="13"/>
        <v>4.91</v>
      </c>
      <c r="K29" s="543">
        <v>4.41</v>
      </c>
      <c r="L29" s="289">
        <f t="shared" si="14"/>
        <v>4.67</v>
      </c>
      <c r="M29" s="284"/>
    </row>
    <row r="30" spans="1:13" ht="12.75">
      <c r="A30" s="766"/>
      <c r="B30" s="196">
        <f t="shared" si="15"/>
        <v>6</v>
      </c>
      <c r="C30" s="12" t="s">
        <v>315</v>
      </c>
      <c r="D30" s="214" t="s">
        <v>308</v>
      </c>
      <c r="E30" s="485">
        <f t="shared" si="8"/>
        <v>5.95</v>
      </c>
      <c r="F30" s="289">
        <f t="shared" si="9"/>
        <v>6.31</v>
      </c>
      <c r="G30" s="459">
        <f t="shared" si="10"/>
        <v>5.67</v>
      </c>
      <c r="H30" s="281">
        <f t="shared" si="11"/>
        <v>6.01</v>
      </c>
      <c r="I30" s="485">
        <f t="shared" si="12"/>
        <v>5.4</v>
      </c>
      <c r="J30" s="289">
        <f t="shared" si="13"/>
        <v>5.72</v>
      </c>
      <c r="K30" s="543">
        <v>5.14</v>
      </c>
      <c r="L30" s="289">
        <f t="shared" si="14"/>
        <v>5.45</v>
      </c>
      <c r="M30" s="284"/>
    </row>
    <row r="31" spans="1:13" ht="12.75">
      <c r="A31" s="766"/>
      <c r="B31" s="196">
        <f t="shared" si="15"/>
        <v>7</v>
      </c>
      <c r="C31" s="12" t="s">
        <v>315</v>
      </c>
      <c r="D31" s="214" t="s">
        <v>309</v>
      </c>
      <c r="E31" s="485">
        <f t="shared" si="8"/>
        <v>6.25</v>
      </c>
      <c r="F31" s="289">
        <f t="shared" si="9"/>
        <v>6.63</v>
      </c>
      <c r="G31" s="459">
        <f t="shared" si="10"/>
        <v>5.95</v>
      </c>
      <c r="H31" s="281">
        <f t="shared" si="11"/>
        <v>6.31</v>
      </c>
      <c r="I31" s="485">
        <f t="shared" si="12"/>
        <v>5.67</v>
      </c>
      <c r="J31" s="289">
        <f t="shared" si="13"/>
        <v>6.01</v>
      </c>
      <c r="K31" s="543">
        <v>5.4</v>
      </c>
      <c r="L31" s="289">
        <f t="shared" si="14"/>
        <v>5.72</v>
      </c>
      <c r="M31" s="284"/>
    </row>
    <row r="32" spans="1:13" ht="12.75">
      <c r="A32" s="766"/>
      <c r="B32" s="196">
        <f t="shared" si="15"/>
        <v>8</v>
      </c>
      <c r="C32" s="12" t="s">
        <v>315</v>
      </c>
      <c r="D32" s="214" t="s">
        <v>310</v>
      </c>
      <c r="E32" s="485">
        <f t="shared" si="8"/>
        <v>7.62</v>
      </c>
      <c r="F32" s="289">
        <f t="shared" si="9"/>
        <v>8.08</v>
      </c>
      <c r="G32" s="459">
        <f t="shared" si="10"/>
        <v>7.26</v>
      </c>
      <c r="H32" s="281">
        <f t="shared" si="11"/>
        <v>7.7</v>
      </c>
      <c r="I32" s="485">
        <f t="shared" si="12"/>
        <v>6.91</v>
      </c>
      <c r="J32" s="289">
        <f t="shared" si="13"/>
        <v>7.32</v>
      </c>
      <c r="K32" s="543">
        <v>6.58</v>
      </c>
      <c r="L32" s="289">
        <f t="shared" si="14"/>
        <v>6.97</v>
      </c>
      <c r="M32" s="284"/>
    </row>
    <row r="33" spans="1:13" ht="12.75">
      <c r="A33" s="766"/>
      <c r="B33" s="196">
        <f t="shared" si="15"/>
        <v>9</v>
      </c>
      <c r="C33" s="12" t="s">
        <v>315</v>
      </c>
      <c r="D33" s="214" t="s">
        <v>311</v>
      </c>
      <c r="E33" s="485">
        <f t="shared" si="8"/>
        <v>7.8</v>
      </c>
      <c r="F33" s="289">
        <f t="shared" si="9"/>
        <v>8.27</v>
      </c>
      <c r="G33" s="459">
        <f t="shared" si="10"/>
        <v>7.43</v>
      </c>
      <c r="H33" s="281">
        <f t="shared" si="11"/>
        <v>7.88</v>
      </c>
      <c r="I33" s="485">
        <f t="shared" si="12"/>
        <v>7.08</v>
      </c>
      <c r="J33" s="289">
        <f t="shared" si="13"/>
        <v>7.5</v>
      </c>
      <c r="K33" s="543">
        <v>6.74</v>
      </c>
      <c r="L33" s="289">
        <f t="shared" si="14"/>
        <v>7.14</v>
      </c>
      <c r="M33" s="284"/>
    </row>
    <row r="34" spans="1:13" ht="12.75">
      <c r="A34" s="766"/>
      <c r="B34" s="196">
        <f t="shared" si="15"/>
        <v>10</v>
      </c>
      <c r="C34" s="12" t="s">
        <v>315</v>
      </c>
      <c r="D34" s="214" t="s">
        <v>318</v>
      </c>
      <c r="E34" s="485">
        <f t="shared" si="8"/>
        <v>11.64</v>
      </c>
      <c r="F34" s="289">
        <f t="shared" si="9"/>
        <v>12.34</v>
      </c>
      <c r="G34" s="459">
        <f t="shared" si="10"/>
        <v>11.09</v>
      </c>
      <c r="H34" s="281">
        <f t="shared" si="11"/>
        <v>11.76</v>
      </c>
      <c r="I34" s="485">
        <f t="shared" si="12"/>
        <v>10.56</v>
      </c>
      <c r="J34" s="289">
        <f t="shared" si="13"/>
        <v>11.19</v>
      </c>
      <c r="K34" s="543">
        <v>10.06</v>
      </c>
      <c r="L34" s="289">
        <f t="shared" si="14"/>
        <v>10.66</v>
      </c>
      <c r="M34" s="284"/>
    </row>
    <row r="35" spans="1:13" ht="12.75">
      <c r="A35" s="766"/>
      <c r="B35" s="196">
        <f t="shared" si="15"/>
        <v>11</v>
      </c>
      <c r="C35" s="12" t="s">
        <v>744</v>
      </c>
      <c r="D35" s="214" t="s">
        <v>741</v>
      </c>
      <c r="E35" s="485">
        <f t="shared" si="8"/>
        <v>13.94</v>
      </c>
      <c r="F35" s="289">
        <f t="shared" si="9"/>
        <v>14.78</v>
      </c>
      <c r="G35" s="459">
        <f t="shared" si="10"/>
        <v>13.28</v>
      </c>
      <c r="H35" s="281">
        <f t="shared" si="11"/>
        <v>14.08</v>
      </c>
      <c r="I35" s="485">
        <f t="shared" si="12"/>
        <v>12.65</v>
      </c>
      <c r="J35" s="289">
        <f t="shared" si="13"/>
        <v>13.41</v>
      </c>
      <c r="K35" s="543">
        <v>12.05</v>
      </c>
      <c r="L35" s="289">
        <f t="shared" si="14"/>
        <v>12.77</v>
      </c>
      <c r="M35" s="284"/>
    </row>
    <row r="36" spans="1:13" ht="12.75">
      <c r="A36" s="766"/>
      <c r="B36" s="196">
        <f t="shared" si="15"/>
        <v>12</v>
      </c>
      <c r="C36" s="12" t="s">
        <v>315</v>
      </c>
      <c r="D36" s="214" t="s">
        <v>313</v>
      </c>
      <c r="E36" s="485">
        <f t="shared" si="8"/>
        <v>13.58</v>
      </c>
      <c r="F36" s="289">
        <f t="shared" si="9"/>
        <v>14.39</v>
      </c>
      <c r="G36" s="459">
        <f t="shared" si="10"/>
        <v>12.93</v>
      </c>
      <c r="H36" s="281">
        <f t="shared" si="11"/>
        <v>13.71</v>
      </c>
      <c r="I36" s="485">
        <f t="shared" si="12"/>
        <v>12.31</v>
      </c>
      <c r="J36" s="289">
        <f t="shared" si="13"/>
        <v>13.05</v>
      </c>
      <c r="K36" s="543">
        <v>11.72</v>
      </c>
      <c r="L36" s="289">
        <f t="shared" si="14"/>
        <v>12.42</v>
      </c>
      <c r="M36" s="284"/>
    </row>
    <row r="37" spans="1:13" ht="12.75">
      <c r="A37" s="766"/>
      <c r="B37" s="196">
        <f t="shared" si="15"/>
        <v>13</v>
      </c>
      <c r="C37" s="12" t="s">
        <v>315</v>
      </c>
      <c r="D37" s="214" t="s">
        <v>613</v>
      </c>
      <c r="E37" s="485">
        <f t="shared" si="8"/>
        <v>24.01</v>
      </c>
      <c r="F37" s="289">
        <f t="shared" si="9"/>
        <v>25.45</v>
      </c>
      <c r="G37" s="459">
        <f t="shared" si="10"/>
        <v>22.87</v>
      </c>
      <c r="H37" s="281">
        <f t="shared" si="11"/>
        <v>24.24</v>
      </c>
      <c r="I37" s="485">
        <f t="shared" si="12"/>
        <v>21.78</v>
      </c>
      <c r="J37" s="289">
        <f t="shared" si="13"/>
        <v>23.09</v>
      </c>
      <c r="K37" s="543">
        <v>20.74</v>
      </c>
      <c r="L37" s="289">
        <f t="shared" si="14"/>
        <v>21.98</v>
      </c>
      <c r="M37" s="284"/>
    </row>
    <row r="38" spans="1:13" ht="12.75">
      <c r="A38" s="766"/>
      <c r="B38" s="196">
        <f t="shared" si="15"/>
        <v>14</v>
      </c>
      <c r="C38" s="12" t="s">
        <v>315</v>
      </c>
      <c r="D38" s="214" t="s">
        <v>319</v>
      </c>
      <c r="E38" s="485">
        <f t="shared" si="8"/>
        <v>30.68</v>
      </c>
      <c r="F38" s="289">
        <f t="shared" si="9"/>
        <v>32.52</v>
      </c>
      <c r="G38" s="459">
        <f t="shared" si="10"/>
        <v>29.22</v>
      </c>
      <c r="H38" s="281">
        <f t="shared" si="11"/>
        <v>30.97</v>
      </c>
      <c r="I38" s="485">
        <f t="shared" si="12"/>
        <v>27.83</v>
      </c>
      <c r="J38" s="289">
        <f t="shared" si="13"/>
        <v>29.5</v>
      </c>
      <c r="K38" s="543">
        <v>26.5</v>
      </c>
      <c r="L38" s="289">
        <f t="shared" si="14"/>
        <v>28.09</v>
      </c>
      <c r="M38" s="284"/>
    </row>
    <row r="39" spans="1:13" ht="12.75">
      <c r="A39" s="766"/>
      <c r="B39" s="196">
        <f t="shared" si="15"/>
        <v>15</v>
      </c>
      <c r="C39" s="12" t="s">
        <v>315</v>
      </c>
      <c r="D39" s="214" t="s">
        <v>320</v>
      </c>
      <c r="E39" s="485">
        <f t="shared" si="8"/>
        <v>36.38</v>
      </c>
      <c r="F39" s="289">
        <f t="shared" si="9"/>
        <v>38.56</v>
      </c>
      <c r="G39" s="459">
        <f t="shared" si="10"/>
        <v>34.65</v>
      </c>
      <c r="H39" s="281">
        <f t="shared" si="11"/>
        <v>36.73</v>
      </c>
      <c r="I39" s="485">
        <f t="shared" si="12"/>
        <v>33</v>
      </c>
      <c r="J39" s="289">
        <f t="shared" si="13"/>
        <v>34.98</v>
      </c>
      <c r="K39" s="543">
        <v>31.43</v>
      </c>
      <c r="L39" s="289">
        <f t="shared" si="14"/>
        <v>33.32</v>
      </c>
      <c r="M39" s="284"/>
    </row>
    <row r="40" spans="1:13" ht="12.75">
      <c r="A40" s="766"/>
      <c r="B40" s="196">
        <f t="shared" si="15"/>
        <v>16</v>
      </c>
      <c r="C40" s="12" t="s">
        <v>315</v>
      </c>
      <c r="D40" s="214" t="s">
        <v>321</v>
      </c>
      <c r="E40" s="485">
        <f t="shared" si="8"/>
        <v>40.89</v>
      </c>
      <c r="F40" s="289">
        <f t="shared" si="9"/>
        <v>43.34</v>
      </c>
      <c r="G40" s="459">
        <f t="shared" si="10"/>
        <v>38.94</v>
      </c>
      <c r="H40" s="281">
        <f t="shared" si="11"/>
        <v>41.28</v>
      </c>
      <c r="I40" s="485">
        <f t="shared" si="12"/>
        <v>37.09</v>
      </c>
      <c r="J40" s="289">
        <f t="shared" si="13"/>
        <v>39.32</v>
      </c>
      <c r="K40" s="543">
        <v>35.32</v>
      </c>
      <c r="L40" s="289">
        <f t="shared" si="14"/>
        <v>37.44</v>
      </c>
      <c r="M40" s="284"/>
    </row>
    <row r="41" spans="1:13" ht="12.75">
      <c r="A41" s="766"/>
      <c r="B41" s="196">
        <f t="shared" si="15"/>
        <v>17</v>
      </c>
      <c r="C41" s="12" t="s">
        <v>315</v>
      </c>
      <c r="D41" s="214" t="s">
        <v>592</v>
      </c>
      <c r="E41" s="485">
        <f t="shared" si="8"/>
        <v>44.03</v>
      </c>
      <c r="F41" s="289">
        <f t="shared" si="9"/>
        <v>46.67</v>
      </c>
      <c r="G41" s="459">
        <f t="shared" si="10"/>
        <v>41.93</v>
      </c>
      <c r="H41" s="281">
        <f t="shared" si="11"/>
        <v>44.45</v>
      </c>
      <c r="I41" s="485">
        <f t="shared" si="12"/>
        <v>39.93</v>
      </c>
      <c r="J41" s="289">
        <f t="shared" si="13"/>
        <v>42.33</v>
      </c>
      <c r="K41" s="543">
        <v>38.03</v>
      </c>
      <c r="L41" s="289">
        <f t="shared" si="14"/>
        <v>40.31</v>
      </c>
      <c r="M41" s="284"/>
    </row>
    <row r="42" spans="1:13" ht="13.5" thickBot="1">
      <c r="A42" s="767"/>
      <c r="B42" s="201">
        <f>1+B41</f>
        <v>18</v>
      </c>
      <c r="C42" s="14" t="s">
        <v>315</v>
      </c>
      <c r="D42" s="215" t="s">
        <v>749</v>
      </c>
      <c r="E42" s="487">
        <f t="shared" si="8"/>
        <v>61.27</v>
      </c>
      <c r="F42" s="290">
        <f t="shared" si="9"/>
        <v>64.95</v>
      </c>
      <c r="G42" s="475">
        <f t="shared" si="10"/>
        <v>58.35</v>
      </c>
      <c r="H42" s="472">
        <f t="shared" si="11"/>
        <v>61.85</v>
      </c>
      <c r="I42" s="487">
        <f t="shared" si="12"/>
        <v>55.57</v>
      </c>
      <c r="J42" s="290">
        <f t="shared" si="13"/>
        <v>58.9</v>
      </c>
      <c r="K42" s="544">
        <v>52.92</v>
      </c>
      <c r="L42" s="290">
        <f t="shared" si="14"/>
        <v>56.1</v>
      </c>
      <c r="M42" s="284"/>
    </row>
    <row r="43" spans="1:13" ht="13.5" thickBot="1">
      <c r="A43" s="5"/>
      <c r="B43" s="285"/>
      <c r="C43" s="285"/>
      <c r="D43" s="285"/>
      <c r="E43" s="292"/>
      <c r="F43" s="292"/>
      <c r="G43" s="292"/>
      <c r="H43" s="292"/>
      <c r="I43" s="292"/>
      <c r="J43" s="292"/>
      <c r="K43" s="293"/>
      <c r="L43" s="294"/>
      <c r="M43" s="284"/>
    </row>
    <row r="44" spans="1:13" ht="12.75">
      <c r="A44" s="755" t="s">
        <v>499</v>
      </c>
      <c r="B44" s="124">
        <v>1</v>
      </c>
      <c r="C44" s="211" t="s">
        <v>322</v>
      </c>
      <c r="D44" s="257" t="s">
        <v>323</v>
      </c>
      <c r="E44" s="484">
        <f t="shared" si="8"/>
        <v>5.04</v>
      </c>
      <c r="F44" s="288">
        <f t="shared" si="9"/>
        <v>5.34</v>
      </c>
      <c r="G44" s="473">
        <f t="shared" si="10"/>
        <v>4.8</v>
      </c>
      <c r="H44" s="470">
        <f t="shared" si="11"/>
        <v>5.09</v>
      </c>
      <c r="I44" s="484">
        <f aca="true" t="shared" si="16" ref="I44:I53">ROUND(K44*1.05,2)</f>
        <v>4.57</v>
      </c>
      <c r="J44" s="288">
        <f t="shared" si="13"/>
        <v>4.84</v>
      </c>
      <c r="K44" s="542">
        <v>4.35</v>
      </c>
      <c r="L44" s="288">
        <f t="shared" si="14"/>
        <v>4.61</v>
      </c>
      <c r="M44" s="284"/>
    </row>
    <row r="45" spans="1:13" ht="12.75">
      <c r="A45" s="749"/>
      <c r="B45" s="196">
        <f aca="true" t="shared" si="17" ref="B45:B52">1+B44</f>
        <v>2</v>
      </c>
      <c r="C45" s="126" t="s">
        <v>322</v>
      </c>
      <c r="D45" s="258" t="s">
        <v>324</v>
      </c>
      <c r="E45" s="485">
        <f t="shared" si="8"/>
        <v>5.55</v>
      </c>
      <c r="F45" s="289">
        <f t="shared" si="9"/>
        <v>5.88</v>
      </c>
      <c r="G45" s="459">
        <f t="shared" si="10"/>
        <v>5.29</v>
      </c>
      <c r="H45" s="281">
        <f t="shared" si="11"/>
        <v>5.61</v>
      </c>
      <c r="I45" s="485">
        <f t="shared" si="16"/>
        <v>5.04</v>
      </c>
      <c r="J45" s="289">
        <f t="shared" si="13"/>
        <v>5.34</v>
      </c>
      <c r="K45" s="543">
        <v>4.8</v>
      </c>
      <c r="L45" s="289">
        <f t="shared" si="14"/>
        <v>5.09</v>
      </c>
      <c r="M45" s="284"/>
    </row>
    <row r="46" spans="1:13" ht="12.75">
      <c r="A46" s="749"/>
      <c r="B46" s="196">
        <f t="shared" si="17"/>
        <v>3</v>
      </c>
      <c r="C46" s="126" t="s">
        <v>322</v>
      </c>
      <c r="D46" s="258" t="s">
        <v>325</v>
      </c>
      <c r="E46" s="485">
        <f t="shared" si="8"/>
        <v>6.42</v>
      </c>
      <c r="F46" s="289">
        <f t="shared" si="9"/>
        <v>6.81</v>
      </c>
      <c r="G46" s="459">
        <f t="shared" si="10"/>
        <v>6.11</v>
      </c>
      <c r="H46" s="281">
        <f t="shared" si="11"/>
        <v>6.48</v>
      </c>
      <c r="I46" s="485">
        <f t="shared" si="16"/>
        <v>5.82</v>
      </c>
      <c r="J46" s="289">
        <f t="shared" si="13"/>
        <v>6.17</v>
      </c>
      <c r="K46" s="543">
        <v>5.54</v>
      </c>
      <c r="L46" s="289">
        <f t="shared" si="14"/>
        <v>5.87</v>
      </c>
      <c r="M46" s="284"/>
    </row>
    <row r="47" spans="1:13" ht="12" customHeight="1">
      <c r="A47" s="749"/>
      <c r="B47" s="196">
        <f t="shared" si="17"/>
        <v>4</v>
      </c>
      <c r="C47" s="126" t="s">
        <v>322</v>
      </c>
      <c r="D47" s="258" t="s">
        <v>326</v>
      </c>
      <c r="E47" s="485">
        <f t="shared" si="8"/>
        <v>7.62</v>
      </c>
      <c r="F47" s="289">
        <f t="shared" si="9"/>
        <v>8.08</v>
      </c>
      <c r="G47" s="459">
        <f t="shared" si="10"/>
        <v>7.26</v>
      </c>
      <c r="H47" s="281">
        <f t="shared" si="11"/>
        <v>7.7</v>
      </c>
      <c r="I47" s="485">
        <f t="shared" si="16"/>
        <v>6.91</v>
      </c>
      <c r="J47" s="289">
        <f t="shared" si="13"/>
        <v>7.32</v>
      </c>
      <c r="K47" s="543">
        <v>6.58</v>
      </c>
      <c r="L47" s="289">
        <f t="shared" si="14"/>
        <v>6.97</v>
      </c>
      <c r="M47" s="284"/>
    </row>
    <row r="48" spans="1:13" ht="12.75">
      <c r="A48" s="749"/>
      <c r="B48" s="196">
        <f t="shared" si="17"/>
        <v>5</v>
      </c>
      <c r="C48" s="126" t="s">
        <v>322</v>
      </c>
      <c r="D48" s="258" t="s">
        <v>327</v>
      </c>
      <c r="E48" s="485">
        <f t="shared" si="8"/>
        <v>8.73</v>
      </c>
      <c r="F48" s="289">
        <f t="shared" si="9"/>
        <v>9.25</v>
      </c>
      <c r="G48" s="459">
        <f t="shared" si="10"/>
        <v>8.31</v>
      </c>
      <c r="H48" s="281">
        <f t="shared" si="11"/>
        <v>8.81</v>
      </c>
      <c r="I48" s="485">
        <f t="shared" si="16"/>
        <v>7.91</v>
      </c>
      <c r="J48" s="289">
        <f t="shared" si="13"/>
        <v>8.38</v>
      </c>
      <c r="K48" s="543">
        <v>7.53</v>
      </c>
      <c r="L48" s="289">
        <f t="shared" si="14"/>
        <v>7.98</v>
      </c>
      <c r="M48" s="284"/>
    </row>
    <row r="49" spans="1:13" ht="12.75">
      <c r="A49" s="749"/>
      <c r="B49" s="196">
        <f t="shared" si="17"/>
        <v>6</v>
      </c>
      <c r="C49" s="126" t="s">
        <v>322</v>
      </c>
      <c r="D49" s="258" t="s">
        <v>328</v>
      </c>
      <c r="E49" s="485">
        <f t="shared" si="8"/>
        <v>10.52</v>
      </c>
      <c r="F49" s="289">
        <f t="shared" si="9"/>
        <v>11.15</v>
      </c>
      <c r="G49" s="459">
        <f t="shared" si="10"/>
        <v>10.02</v>
      </c>
      <c r="H49" s="281">
        <f t="shared" si="11"/>
        <v>10.62</v>
      </c>
      <c r="I49" s="485">
        <f t="shared" si="16"/>
        <v>9.54</v>
      </c>
      <c r="J49" s="289">
        <f t="shared" si="13"/>
        <v>10.11</v>
      </c>
      <c r="K49" s="543">
        <v>9.09</v>
      </c>
      <c r="L49" s="289">
        <f t="shared" si="14"/>
        <v>9.64</v>
      </c>
      <c r="M49" s="284"/>
    </row>
    <row r="50" spans="1:13" ht="12.75">
      <c r="A50" s="749"/>
      <c r="B50" s="196">
        <f t="shared" si="17"/>
        <v>7</v>
      </c>
      <c r="C50" s="126" t="s">
        <v>322</v>
      </c>
      <c r="D50" s="258" t="s">
        <v>329</v>
      </c>
      <c r="E50" s="485">
        <f t="shared" si="8"/>
        <v>10.8</v>
      </c>
      <c r="F50" s="289">
        <f t="shared" si="9"/>
        <v>11.45</v>
      </c>
      <c r="G50" s="459">
        <f t="shared" si="10"/>
        <v>10.29</v>
      </c>
      <c r="H50" s="281">
        <f t="shared" si="11"/>
        <v>10.91</v>
      </c>
      <c r="I50" s="485">
        <f t="shared" si="16"/>
        <v>9.8</v>
      </c>
      <c r="J50" s="289">
        <f t="shared" si="13"/>
        <v>10.39</v>
      </c>
      <c r="K50" s="543">
        <v>9.33</v>
      </c>
      <c r="L50" s="289">
        <f t="shared" si="14"/>
        <v>9.89</v>
      </c>
      <c r="M50" s="284"/>
    </row>
    <row r="51" spans="1:13" ht="12.75">
      <c r="A51" s="749"/>
      <c r="B51" s="196">
        <f t="shared" si="17"/>
        <v>8</v>
      </c>
      <c r="C51" s="126" t="s">
        <v>322</v>
      </c>
      <c r="D51" s="259" t="s">
        <v>330</v>
      </c>
      <c r="E51" s="485">
        <f t="shared" si="8"/>
        <v>13.17</v>
      </c>
      <c r="F51" s="289">
        <f t="shared" si="9"/>
        <v>13.96</v>
      </c>
      <c r="G51" s="459">
        <f t="shared" si="10"/>
        <v>12.54</v>
      </c>
      <c r="H51" s="281">
        <f t="shared" si="11"/>
        <v>13.29</v>
      </c>
      <c r="I51" s="485">
        <f t="shared" si="16"/>
        <v>11.94</v>
      </c>
      <c r="J51" s="289">
        <f t="shared" si="13"/>
        <v>12.66</v>
      </c>
      <c r="K51" s="543">
        <v>11.37</v>
      </c>
      <c r="L51" s="289">
        <f t="shared" si="14"/>
        <v>12.05</v>
      </c>
      <c r="M51" s="284"/>
    </row>
    <row r="52" spans="1:13" ht="12.75">
      <c r="A52" s="750"/>
      <c r="B52" s="196">
        <f t="shared" si="17"/>
        <v>9</v>
      </c>
      <c r="C52" s="126" t="s">
        <v>322</v>
      </c>
      <c r="D52" s="259" t="s">
        <v>331</v>
      </c>
      <c r="E52" s="485">
        <f t="shared" si="8"/>
        <v>17.12</v>
      </c>
      <c r="F52" s="289">
        <f t="shared" si="9"/>
        <v>18.15</v>
      </c>
      <c r="G52" s="459">
        <f t="shared" si="10"/>
        <v>16.3</v>
      </c>
      <c r="H52" s="281">
        <f t="shared" si="11"/>
        <v>17.28</v>
      </c>
      <c r="I52" s="485">
        <f t="shared" si="16"/>
        <v>15.52</v>
      </c>
      <c r="J52" s="289">
        <f t="shared" si="13"/>
        <v>16.45</v>
      </c>
      <c r="K52" s="543">
        <v>14.78</v>
      </c>
      <c r="L52" s="289">
        <f t="shared" si="14"/>
        <v>15.67</v>
      </c>
      <c r="M52" s="284"/>
    </row>
    <row r="53" spans="1:13" ht="13.5" thickBot="1">
      <c r="A53" s="751"/>
      <c r="B53" s="201">
        <v>10</v>
      </c>
      <c r="C53" s="128" t="s">
        <v>322</v>
      </c>
      <c r="D53" s="260" t="s">
        <v>313</v>
      </c>
      <c r="E53" s="487">
        <f t="shared" si="8"/>
        <v>18.21</v>
      </c>
      <c r="F53" s="290">
        <f t="shared" si="9"/>
        <v>19.3</v>
      </c>
      <c r="G53" s="475">
        <f t="shared" si="10"/>
        <v>17.34</v>
      </c>
      <c r="H53" s="472">
        <f t="shared" si="11"/>
        <v>18.38</v>
      </c>
      <c r="I53" s="487">
        <f t="shared" si="16"/>
        <v>16.51</v>
      </c>
      <c r="J53" s="290">
        <f t="shared" si="13"/>
        <v>17.5</v>
      </c>
      <c r="K53" s="544">
        <v>15.72</v>
      </c>
      <c r="L53" s="290">
        <f t="shared" si="14"/>
        <v>16.66</v>
      </c>
      <c r="M53" s="284"/>
    </row>
    <row r="54" spans="2:13" ht="13.5" thickBot="1">
      <c r="B54" s="285"/>
      <c r="C54" s="285"/>
      <c r="D54" s="285"/>
      <c r="E54" s="292"/>
      <c r="F54" s="292"/>
      <c r="G54" s="292"/>
      <c r="H54" s="292"/>
      <c r="I54" s="292"/>
      <c r="J54" s="292"/>
      <c r="K54" s="293"/>
      <c r="L54" s="294"/>
      <c r="M54" s="284"/>
    </row>
    <row r="55" spans="1:13" ht="12.75">
      <c r="A55" s="761" t="s">
        <v>499</v>
      </c>
      <c r="B55" s="124">
        <v>1</v>
      </c>
      <c r="C55" s="211" t="s">
        <v>332</v>
      </c>
      <c r="D55" s="257" t="s">
        <v>323</v>
      </c>
      <c r="E55" s="484">
        <f t="shared" si="8"/>
        <v>6.44</v>
      </c>
      <c r="F55" s="288">
        <f t="shared" si="9"/>
        <v>6.83</v>
      </c>
      <c r="G55" s="473">
        <f t="shared" si="10"/>
        <v>6.13</v>
      </c>
      <c r="H55" s="470">
        <f t="shared" si="11"/>
        <v>6.5</v>
      </c>
      <c r="I55" s="484">
        <f aca="true" t="shared" si="18" ref="I55:I64">ROUND(K55*1.05,2)</f>
        <v>5.84</v>
      </c>
      <c r="J55" s="288">
        <f t="shared" si="13"/>
        <v>6.19</v>
      </c>
      <c r="K55" s="542">
        <v>5.56</v>
      </c>
      <c r="L55" s="288">
        <f t="shared" si="14"/>
        <v>5.89</v>
      </c>
      <c r="M55" s="284"/>
    </row>
    <row r="56" spans="1:13" ht="12.75">
      <c r="A56" s="762"/>
      <c r="B56" s="196">
        <f aca="true" t="shared" si="19" ref="B56:B63">1+B55</f>
        <v>2</v>
      </c>
      <c r="C56" s="126" t="s">
        <v>332</v>
      </c>
      <c r="D56" s="258" t="s">
        <v>324</v>
      </c>
      <c r="E56" s="485">
        <f t="shared" si="8"/>
        <v>7.33</v>
      </c>
      <c r="F56" s="289">
        <f t="shared" si="9"/>
        <v>7.77</v>
      </c>
      <c r="G56" s="459">
        <f t="shared" si="10"/>
        <v>6.98</v>
      </c>
      <c r="H56" s="281">
        <f t="shared" si="11"/>
        <v>7.4</v>
      </c>
      <c r="I56" s="485">
        <f t="shared" si="18"/>
        <v>6.65</v>
      </c>
      <c r="J56" s="289">
        <f t="shared" si="13"/>
        <v>7.05</v>
      </c>
      <c r="K56" s="543">
        <v>6.33</v>
      </c>
      <c r="L56" s="289">
        <f t="shared" si="14"/>
        <v>6.71</v>
      </c>
      <c r="M56" s="284"/>
    </row>
    <row r="57" spans="1:13" ht="12.75">
      <c r="A57" s="762"/>
      <c r="B57" s="196">
        <f t="shared" si="19"/>
        <v>3</v>
      </c>
      <c r="C57" s="126" t="s">
        <v>332</v>
      </c>
      <c r="D57" s="258" t="s">
        <v>325</v>
      </c>
      <c r="E57" s="485">
        <f t="shared" si="8"/>
        <v>8.03</v>
      </c>
      <c r="F57" s="289">
        <f t="shared" si="9"/>
        <v>8.51</v>
      </c>
      <c r="G57" s="459">
        <f t="shared" si="10"/>
        <v>7.65</v>
      </c>
      <c r="H57" s="281">
        <f t="shared" si="11"/>
        <v>8.11</v>
      </c>
      <c r="I57" s="485">
        <f t="shared" si="18"/>
        <v>7.29</v>
      </c>
      <c r="J57" s="289">
        <f t="shared" si="13"/>
        <v>7.73</v>
      </c>
      <c r="K57" s="543">
        <v>6.94</v>
      </c>
      <c r="L57" s="289">
        <f t="shared" si="14"/>
        <v>7.36</v>
      </c>
      <c r="M57" s="284"/>
    </row>
    <row r="58" spans="1:13" ht="12.75">
      <c r="A58" s="762"/>
      <c r="B58" s="196">
        <f t="shared" si="19"/>
        <v>4</v>
      </c>
      <c r="C58" s="126" t="s">
        <v>332</v>
      </c>
      <c r="D58" s="258" t="s">
        <v>333</v>
      </c>
      <c r="E58" s="485">
        <f t="shared" si="8"/>
        <v>9.56</v>
      </c>
      <c r="F58" s="289">
        <f t="shared" si="9"/>
        <v>10.13</v>
      </c>
      <c r="G58" s="459">
        <f t="shared" si="10"/>
        <v>9.1</v>
      </c>
      <c r="H58" s="281">
        <f t="shared" si="11"/>
        <v>9.65</v>
      </c>
      <c r="I58" s="485">
        <f t="shared" si="18"/>
        <v>8.67</v>
      </c>
      <c r="J58" s="289">
        <f t="shared" si="13"/>
        <v>9.19</v>
      </c>
      <c r="K58" s="543">
        <v>8.26</v>
      </c>
      <c r="L58" s="289">
        <f t="shared" si="14"/>
        <v>8.76</v>
      </c>
      <c r="M58" s="284"/>
    </row>
    <row r="59" spans="1:13" ht="12.75">
      <c r="A59" s="762"/>
      <c r="B59" s="196">
        <f t="shared" si="19"/>
        <v>5</v>
      </c>
      <c r="C59" s="126" t="s">
        <v>332</v>
      </c>
      <c r="D59" s="258" t="s">
        <v>334</v>
      </c>
      <c r="E59" s="485">
        <f t="shared" si="8"/>
        <v>10.93</v>
      </c>
      <c r="F59" s="289">
        <f t="shared" si="9"/>
        <v>11.59</v>
      </c>
      <c r="G59" s="459">
        <f t="shared" si="10"/>
        <v>10.41</v>
      </c>
      <c r="H59" s="281">
        <f t="shared" si="11"/>
        <v>11.03</v>
      </c>
      <c r="I59" s="485">
        <f t="shared" si="18"/>
        <v>9.91</v>
      </c>
      <c r="J59" s="289">
        <f t="shared" si="13"/>
        <v>10.5</v>
      </c>
      <c r="K59" s="543">
        <v>9.44</v>
      </c>
      <c r="L59" s="289">
        <f t="shared" si="14"/>
        <v>10.01</v>
      </c>
      <c r="M59" s="284"/>
    </row>
    <row r="60" spans="1:13" ht="12.75">
      <c r="A60" s="762"/>
      <c r="B60" s="196">
        <f t="shared" si="19"/>
        <v>6</v>
      </c>
      <c r="C60" s="126" t="s">
        <v>332</v>
      </c>
      <c r="D60" s="258" t="s">
        <v>335</v>
      </c>
      <c r="E60" s="485">
        <f t="shared" si="8"/>
        <v>12.25</v>
      </c>
      <c r="F60" s="289">
        <f t="shared" si="9"/>
        <v>12.99</v>
      </c>
      <c r="G60" s="459">
        <f t="shared" si="10"/>
        <v>11.67</v>
      </c>
      <c r="H60" s="281">
        <f t="shared" si="11"/>
        <v>12.37</v>
      </c>
      <c r="I60" s="485">
        <f t="shared" si="18"/>
        <v>11.11</v>
      </c>
      <c r="J60" s="289">
        <f t="shared" si="13"/>
        <v>11.78</v>
      </c>
      <c r="K60" s="543">
        <v>10.58</v>
      </c>
      <c r="L60" s="289">
        <f t="shared" si="14"/>
        <v>11.21</v>
      </c>
      <c r="M60" s="284"/>
    </row>
    <row r="61" spans="1:13" ht="12.75">
      <c r="A61" s="762"/>
      <c r="B61" s="196">
        <f t="shared" si="19"/>
        <v>7</v>
      </c>
      <c r="C61" s="126" t="s">
        <v>332</v>
      </c>
      <c r="D61" s="258" t="s">
        <v>336</v>
      </c>
      <c r="E61" s="485">
        <f t="shared" si="8"/>
        <v>14.26</v>
      </c>
      <c r="F61" s="289">
        <f t="shared" si="9"/>
        <v>15.12</v>
      </c>
      <c r="G61" s="459">
        <f t="shared" si="10"/>
        <v>13.58</v>
      </c>
      <c r="H61" s="281">
        <f t="shared" si="11"/>
        <v>14.39</v>
      </c>
      <c r="I61" s="485">
        <f t="shared" si="18"/>
        <v>12.93</v>
      </c>
      <c r="J61" s="289">
        <f t="shared" si="13"/>
        <v>13.71</v>
      </c>
      <c r="K61" s="543">
        <v>12.31</v>
      </c>
      <c r="L61" s="289">
        <f t="shared" si="14"/>
        <v>13.05</v>
      </c>
      <c r="M61" s="284"/>
    </row>
    <row r="62" spans="1:13" ht="12.75">
      <c r="A62" s="762"/>
      <c r="B62" s="196">
        <f t="shared" si="19"/>
        <v>8</v>
      </c>
      <c r="C62" s="126" t="s">
        <v>332</v>
      </c>
      <c r="D62" s="258" t="s">
        <v>330</v>
      </c>
      <c r="E62" s="485">
        <f t="shared" si="8"/>
        <v>16.91</v>
      </c>
      <c r="F62" s="289">
        <f t="shared" si="9"/>
        <v>17.92</v>
      </c>
      <c r="G62" s="459">
        <f t="shared" si="10"/>
        <v>16.1</v>
      </c>
      <c r="H62" s="281">
        <f t="shared" si="11"/>
        <v>17.07</v>
      </c>
      <c r="I62" s="485">
        <f t="shared" si="18"/>
        <v>15.33</v>
      </c>
      <c r="J62" s="289">
        <f t="shared" si="13"/>
        <v>16.25</v>
      </c>
      <c r="K62" s="543">
        <v>14.6</v>
      </c>
      <c r="L62" s="289">
        <f t="shared" si="14"/>
        <v>15.48</v>
      </c>
      <c r="M62" s="284"/>
    </row>
    <row r="63" spans="1:13" ht="12.75">
      <c r="A63" s="763"/>
      <c r="B63" s="196">
        <f t="shared" si="19"/>
        <v>9</v>
      </c>
      <c r="C63" s="126" t="s">
        <v>332</v>
      </c>
      <c r="D63" s="259" t="s">
        <v>331</v>
      </c>
      <c r="E63" s="485">
        <f t="shared" si="8"/>
        <v>21.98</v>
      </c>
      <c r="F63" s="289">
        <f t="shared" si="9"/>
        <v>23.3</v>
      </c>
      <c r="G63" s="459">
        <f t="shared" si="10"/>
        <v>20.93</v>
      </c>
      <c r="H63" s="281">
        <f t="shared" si="11"/>
        <v>22.19</v>
      </c>
      <c r="I63" s="485">
        <f t="shared" si="18"/>
        <v>19.93</v>
      </c>
      <c r="J63" s="289">
        <f t="shared" si="13"/>
        <v>21.13</v>
      </c>
      <c r="K63" s="543">
        <v>18.98</v>
      </c>
      <c r="L63" s="289">
        <f t="shared" si="14"/>
        <v>20.12</v>
      </c>
      <c r="M63" s="284"/>
    </row>
    <row r="64" spans="1:13" ht="13.5" thickBot="1">
      <c r="A64" s="756"/>
      <c r="B64" s="136">
        <v>10</v>
      </c>
      <c r="C64" s="128" t="s">
        <v>332</v>
      </c>
      <c r="D64" s="260" t="s">
        <v>313</v>
      </c>
      <c r="E64" s="487">
        <f t="shared" si="8"/>
        <v>22.74</v>
      </c>
      <c r="F64" s="290">
        <f t="shared" si="9"/>
        <v>24.1</v>
      </c>
      <c r="G64" s="475">
        <f t="shared" si="10"/>
        <v>21.66</v>
      </c>
      <c r="H64" s="472">
        <f t="shared" si="11"/>
        <v>22.96</v>
      </c>
      <c r="I64" s="487">
        <f t="shared" si="18"/>
        <v>20.63</v>
      </c>
      <c r="J64" s="290">
        <f t="shared" si="13"/>
        <v>21.87</v>
      </c>
      <c r="K64" s="544">
        <v>19.65</v>
      </c>
      <c r="L64" s="290">
        <f t="shared" si="14"/>
        <v>20.83</v>
      </c>
      <c r="M64" s="284"/>
    </row>
    <row r="65" spans="1:13" ht="13.5" thickBot="1">
      <c r="A65" s="5"/>
      <c r="B65" s="285"/>
      <c r="C65" s="285"/>
      <c r="D65" s="285"/>
      <c r="E65" s="295"/>
      <c r="F65" s="295"/>
      <c r="G65" s="295"/>
      <c r="H65" s="295"/>
      <c r="I65" s="295"/>
      <c r="J65" s="295"/>
      <c r="K65" s="295"/>
      <c r="L65" s="296"/>
      <c r="M65" s="285"/>
    </row>
    <row r="66" spans="1:13" ht="12.75">
      <c r="A66" s="752" t="s">
        <v>722</v>
      </c>
      <c r="B66" s="124">
        <v>1</v>
      </c>
      <c r="C66" s="129" t="s">
        <v>337</v>
      </c>
      <c r="D66" s="248" t="s">
        <v>338</v>
      </c>
      <c r="E66" s="548">
        <f>F66*0.94</f>
        <v>4.4932</v>
      </c>
      <c r="F66" s="470">
        <f>ROUND(H66*1.05,2)</f>
        <v>4.78</v>
      </c>
      <c r="G66" s="548">
        <f>H66*0.94</f>
        <v>4.276999999999999</v>
      </c>
      <c r="H66" s="288">
        <f>ROUND(J66*1.05,2)</f>
        <v>4.55</v>
      </c>
      <c r="I66" s="545">
        <f>J66*0.94</f>
        <v>4.0702</v>
      </c>
      <c r="J66" s="288">
        <f>ROUND(L66*1.05,2)</f>
        <v>4.33</v>
      </c>
      <c r="K66" s="545">
        <f>L66*0.94</f>
        <v>3.8728</v>
      </c>
      <c r="L66" s="297">
        <v>4.12</v>
      </c>
      <c r="M66" s="286"/>
    </row>
    <row r="67" spans="1:13" ht="12.75">
      <c r="A67" s="748"/>
      <c r="B67" s="137">
        <v>2</v>
      </c>
      <c r="C67" s="130" t="s">
        <v>339</v>
      </c>
      <c r="D67" s="249" t="s">
        <v>340</v>
      </c>
      <c r="E67" s="549">
        <f>F67*0.94</f>
        <v>4.671799999999999</v>
      </c>
      <c r="F67" s="281">
        <f aca="true" t="shared" si="20" ref="F67:F74">ROUND(H67*1.05,2)</f>
        <v>4.97</v>
      </c>
      <c r="G67" s="549">
        <f aca="true" t="shared" si="21" ref="G67:G74">H67*0.94</f>
        <v>4.4462</v>
      </c>
      <c r="H67" s="289">
        <f aca="true" t="shared" si="22" ref="H67:H74">ROUND(J67*1.05,2)</f>
        <v>4.73</v>
      </c>
      <c r="I67" s="546">
        <f aca="true" t="shared" si="23" ref="I67:I74">J67*0.94</f>
        <v>4.2299999999999995</v>
      </c>
      <c r="J67" s="289">
        <f aca="true" t="shared" si="24" ref="J67:J74">ROUND(L67*1.05,2)</f>
        <v>4.5</v>
      </c>
      <c r="K67" s="546">
        <f aca="true" t="shared" si="25" ref="K67:K74">L67*0.94</f>
        <v>4.0325999999999995</v>
      </c>
      <c r="L67" s="298">
        <v>4.29</v>
      </c>
      <c r="M67" s="286"/>
    </row>
    <row r="68" spans="1:13" ht="12.75">
      <c r="A68" s="748"/>
      <c r="B68" s="137">
        <v>3</v>
      </c>
      <c r="C68" s="130" t="s">
        <v>341</v>
      </c>
      <c r="D68" s="249" t="s">
        <v>338</v>
      </c>
      <c r="E68" s="549">
        <f>F68*0.94</f>
        <v>5.1042</v>
      </c>
      <c r="F68" s="281">
        <f t="shared" si="20"/>
        <v>5.43</v>
      </c>
      <c r="G68" s="549">
        <f t="shared" si="21"/>
        <v>4.8598</v>
      </c>
      <c r="H68" s="289">
        <f t="shared" si="22"/>
        <v>5.17</v>
      </c>
      <c r="I68" s="546">
        <f t="shared" si="23"/>
        <v>4.6248</v>
      </c>
      <c r="J68" s="289">
        <f t="shared" si="24"/>
        <v>4.92</v>
      </c>
      <c r="K68" s="546">
        <f t="shared" si="25"/>
        <v>4.4086</v>
      </c>
      <c r="L68" s="298">
        <v>4.69</v>
      </c>
      <c r="M68" s="286"/>
    </row>
    <row r="69" spans="1:13" ht="13.5" thickBot="1">
      <c r="A69" s="764"/>
      <c r="B69" s="136">
        <v>4</v>
      </c>
      <c r="C69" s="131" t="s">
        <v>342</v>
      </c>
      <c r="D69" s="250" t="s">
        <v>340</v>
      </c>
      <c r="E69" s="550">
        <f>F69*0.94</f>
        <v>6.5142</v>
      </c>
      <c r="F69" s="472">
        <f t="shared" si="20"/>
        <v>6.93</v>
      </c>
      <c r="G69" s="550">
        <f t="shared" si="21"/>
        <v>6.204</v>
      </c>
      <c r="H69" s="290">
        <f t="shared" si="22"/>
        <v>6.6</v>
      </c>
      <c r="I69" s="547">
        <f t="shared" si="23"/>
        <v>5.912599999999999</v>
      </c>
      <c r="J69" s="290">
        <f t="shared" si="24"/>
        <v>6.29</v>
      </c>
      <c r="K69" s="547">
        <f t="shared" si="25"/>
        <v>5.6306</v>
      </c>
      <c r="L69" s="299">
        <v>5.99</v>
      </c>
      <c r="M69" s="286"/>
    </row>
    <row r="70" spans="1:13" ht="13.5" thickBot="1">
      <c r="A70" s="5"/>
      <c r="B70" s="300"/>
      <c r="C70" s="300"/>
      <c r="D70" s="300"/>
      <c r="E70" s="745"/>
      <c r="F70" s="292"/>
      <c r="G70" s="286"/>
      <c r="H70" s="292"/>
      <c r="I70" s="286"/>
      <c r="J70" s="292"/>
      <c r="K70" s="736"/>
      <c r="L70" s="301"/>
      <c r="M70" s="286"/>
    </row>
    <row r="71" spans="1:13" ht="12.75">
      <c r="A71" s="757" t="s">
        <v>507</v>
      </c>
      <c r="B71" s="251">
        <v>1</v>
      </c>
      <c r="C71" s="132" t="s">
        <v>343</v>
      </c>
      <c r="D71" s="261" t="s">
        <v>344</v>
      </c>
      <c r="E71" s="548">
        <f>F71*0.94</f>
        <v>4.3334</v>
      </c>
      <c r="F71" s="470">
        <f t="shared" si="20"/>
        <v>4.61</v>
      </c>
      <c r="G71" s="548">
        <f t="shared" si="21"/>
        <v>4.1266</v>
      </c>
      <c r="H71" s="288">
        <f t="shared" si="22"/>
        <v>4.39</v>
      </c>
      <c r="I71" s="548">
        <f t="shared" si="23"/>
        <v>3.9291999999999994</v>
      </c>
      <c r="J71" s="288">
        <f t="shared" si="24"/>
        <v>4.18</v>
      </c>
      <c r="K71" s="545">
        <f t="shared" si="25"/>
        <v>3.7411999999999996</v>
      </c>
      <c r="L71" s="297">
        <v>3.98</v>
      </c>
      <c r="M71" s="286"/>
    </row>
    <row r="72" spans="1:13" ht="12.75">
      <c r="A72" s="753"/>
      <c r="B72" s="252">
        <v>2</v>
      </c>
      <c r="C72" s="133" t="s">
        <v>343</v>
      </c>
      <c r="D72" s="262" t="s">
        <v>345</v>
      </c>
      <c r="E72" s="549">
        <f>F72*0.94</f>
        <v>5.207599999999999</v>
      </c>
      <c r="F72" s="281">
        <f t="shared" si="20"/>
        <v>5.54</v>
      </c>
      <c r="G72" s="549">
        <f t="shared" si="21"/>
        <v>4.9632</v>
      </c>
      <c r="H72" s="289">
        <f t="shared" si="22"/>
        <v>5.28</v>
      </c>
      <c r="I72" s="549">
        <f t="shared" si="23"/>
        <v>4.7282</v>
      </c>
      <c r="J72" s="289">
        <f t="shared" si="24"/>
        <v>5.03</v>
      </c>
      <c r="K72" s="546">
        <f t="shared" si="25"/>
        <v>4.5026</v>
      </c>
      <c r="L72" s="298">
        <v>4.79</v>
      </c>
      <c r="M72" s="286"/>
    </row>
    <row r="73" spans="1:13" ht="12.75">
      <c r="A73" s="753"/>
      <c r="B73" s="252">
        <v>3</v>
      </c>
      <c r="C73" s="133" t="s">
        <v>343</v>
      </c>
      <c r="D73" s="262" t="s">
        <v>346</v>
      </c>
      <c r="E73" s="549">
        <f>F73*0.94</f>
        <v>6.044199999999999</v>
      </c>
      <c r="F73" s="281">
        <f t="shared" si="20"/>
        <v>6.43</v>
      </c>
      <c r="G73" s="549">
        <f t="shared" si="21"/>
        <v>5.7528</v>
      </c>
      <c r="H73" s="289">
        <f t="shared" si="22"/>
        <v>6.12</v>
      </c>
      <c r="I73" s="549">
        <f t="shared" si="23"/>
        <v>5.4802</v>
      </c>
      <c r="J73" s="289">
        <f t="shared" si="24"/>
        <v>5.83</v>
      </c>
      <c r="K73" s="546">
        <f t="shared" si="25"/>
        <v>5.217</v>
      </c>
      <c r="L73" s="298">
        <v>5.55</v>
      </c>
      <c r="M73" s="286"/>
    </row>
    <row r="74" spans="1:13" ht="13.5" thickBot="1">
      <c r="A74" s="754"/>
      <c r="B74" s="253">
        <v>4</v>
      </c>
      <c r="C74" s="134" t="s">
        <v>343</v>
      </c>
      <c r="D74" s="263" t="s">
        <v>347</v>
      </c>
      <c r="E74" s="550">
        <f>F74*0.94</f>
        <v>8.102799999999998</v>
      </c>
      <c r="F74" s="472">
        <f t="shared" si="20"/>
        <v>8.62</v>
      </c>
      <c r="G74" s="550">
        <f t="shared" si="21"/>
        <v>7.7174000000000005</v>
      </c>
      <c r="H74" s="290">
        <f t="shared" si="22"/>
        <v>8.21</v>
      </c>
      <c r="I74" s="550">
        <f t="shared" si="23"/>
        <v>7.3508</v>
      </c>
      <c r="J74" s="290">
        <f t="shared" si="24"/>
        <v>7.82</v>
      </c>
      <c r="K74" s="547">
        <f t="shared" si="25"/>
        <v>7.003</v>
      </c>
      <c r="L74" s="299">
        <v>7.45</v>
      </c>
      <c r="M74" s="286"/>
    </row>
    <row r="75" ht="12.75">
      <c r="K75" s="168"/>
    </row>
    <row r="76" spans="3:11" ht="9.75" customHeight="1">
      <c r="C76" s="8"/>
      <c r="K76" s="168"/>
    </row>
    <row r="77" ht="12.75">
      <c r="L77" s="3" t="s">
        <v>53</v>
      </c>
    </row>
    <row r="80" spans="2:7" ht="12.75">
      <c r="B80" s="768"/>
      <c r="C80" s="768"/>
      <c r="D80" s="768"/>
      <c r="E80" s="768"/>
      <c r="F80" s="768"/>
      <c r="G80" s="22"/>
    </row>
  </sheetData>
  <mergeCells count="16">
    <mergeCell ref="B80:F80"/>
    <mergeCell ref="C4:C6"/>
    <mergeCell ref="D4:D6"/>
    <mergeCell ref="E4:L4"/>
    <mergeCell ref="B1:F1"/>
    <mergeCell ref="I5:J5"/>
    <mergeCell ref="K5:L5"/>
    <mergeCell ref="B7:H7"/>
    <mergeCell ref="E5:F5"/>
    <mergeCell ref="G5:H5"/>
    <mergeCell ref="A8:A23"/>
    <mergeCell ref="A55:A64"/>
    <mergeCell ref="A71:A74"/>
    <mergeCell ref="A44:A53"/>
    <mergeCell ref="A66:A69"/>
    <mergeCell ref="A25:A4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M2" sqref="M2"/>
    </sheetView>
  </sheetViews>
  <sheetFormatPr defaultColWidth="9.00390625" defaultRowHeight="12.75"/>
  <cols>
    <col min="1" max="1" width="28.75390625" style="3" customWidth="1"/>
    <col min="2" max="2" width="3.125" style="3" customWidth="1"/>
    <col min="3" max="3" width="16.375" style="3" customWidth="1"/>
    <col min="4" max="4" width="8.625" style="3" customWidth="1"/>
    <col min="5" max="5" width="7.25390625" style="3" customWidth="1"/>
    <col min="6" max="12" width="6.625" style="3" bestFit="1" customWidth="1"/>
    <col min="13" max="13" width="6.75390625" style="3" customWidth="1"/>
    <col min="14" max="16384" width="9.125" style="3" customWidth="1"/>
  </cols>
  <sheetData>
    <row r="1" spans="2:12" ht="12.75">
      <c r="B1" s="768"/>
      <c r="C1" s="768"/>
      <c r="D1" s="768"/>
      <c r="E1" s="768"/>
      <c r="F1" s="768"/>
      <c r="G1" s="768"/>
      <c r="H1" s="768"/>
      <c r="I1" s="768"/>
      <c r="J1" s="264"/>
      <c r="K1" s="22"/>
      <c r="L1" s="22"/>
    </row>
    <row r="2" spans="1:13" ht="12.75">
      <c r="A2" s="28" t="s">
        <v>52</v>
      </c>
      <c r="B2" s="30"/>
      <c r="C2" s="29"/>
      <c r="D2" s="29"/>
      <c r="E2" s="29"/>
      <c r="F2" s="29"/>
      <c r="G2" s="29"/>
      <c r="H2" s="29"/>
      <c r="I2" s="29"/>
      <c r="J2" s="29"/>
      <c r="K2" s="22"/>
      <c r="L2" s="22"/>
      <c r="M2" s="32" t="s">
        <v>893</v>
      </c>
    </row>
    <row r="3" spans="11:12" ht="12.75">
      <c r="K3" s="22"/>
      <c r="L3" s="22"/>
    </row>
    <row r="4" spans="1:13" ht="12.75">
      <c r="A4" s="16"/>
      <c r="B4" s="17"/>
      <c r="C4" s="773" t="s">
        <v>20</v>
      </c>
      <c r="D4" s="776" t="s">
        <v>21</v>
      </c>
      <c r="E4" s="792" t="s">
        <v>22</v>
      </c>
      <c r="F4" s="793" t="s">
        <v>766</v>
      </c>
      <c r="G4" s="794"/>
      <c r="H4" s="794"/>
      <c r="I4" s="794"/>
      <c r="J4" s="794"/>
      <c r="K4" s="794"/>
      <c r="L4" s="794"/>
      <c r="M4" s="795"/>
    </row>
    <row r="5" spans="1:13" ht="12.75">
      <c r="A5" s="16"/>
      <c r="B5" s="9"/>
      <c r="C5" s="774"/>
      <c r="D5" s="776"/>
      <c r="E5" s="792"/>
      <c r="F5" s="796"/>
      <c r="G5" s="797"/>
      <c r="H5" s="797"/>
      <c r="I5" s="797"/>
      <c r="J5" s="797"/>
      <c r="K5" s="797"/>
      <c r="L5" s="797"/>
      <c r="M5" s="798"/>
    </row>
    <row r="6" spans="1:13" ht="12.75">
      <c r="A6" s="16"/>
      <c r="B6" s="18"/>
      <c r="C6" s="775"/>
      <c r="D6" s="776"/>
      <c r="E6" s="792"/>
      <c r="F6" s="803" t="s">
        <v>23</v>
      </c>
      <c r="G6" s="804"/>
      <c r="H6" s="803" t="s">
        <v>24</v>
      </c>
      <c r="I6" s="804"/>
      <c r="J6" s="801" t="s">
        <v>25</v>
      </c>
      <c r="K6" s="802"/>
      <c r="L6" s="799" t="s">
        <v>26</v>
      </c>
      <c r="M6" s="800"/>
    </row>
    <row r="7" spans="1:13" ht="13.5" thickBot="1">
      <c r="A7" s="786" t="s">
        <v>537</v>
      </c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</row>
    <row r="8" spans="1:13" ht="12.75">
      <c r="A8" s="316"/>
      <c r="B8" s="317"/>
      <c r="C8" s="303"/>
      <c r="D8" s="303"/>
      <c r="E8" s="309"/>
      <c r="F8" s="317" t="s">
        <v>348</v>
      </c>
      <c r="G8" s="304" t="s">
        <v>349</v>
      </c>
      <c r="H8" s="317" t="s">
        <v>348</v>
      </c>
      <c r="I8" s="304" t="s">
        <v>349</v>
      </c>
      <c r="J8" s="324" t="s">
        <v>348</v>
      </c>
      <c r="K8" s="309" t="s">
        <v>349</v>
      </c>
      <c r="L8" s="317" t="s">
        <v>348</v>
      </c>
      <c r="M8" s="304" t="s">
        <v>349</v>
      </c>
    </row>
    <row r="9" spans="1:13" ht="12.75" customHeight="1">
      <c r="A9" s="790" t="s">
        <v>520</v>
      </c>
      <c r="B9" s="318">
        <v>1</v>
      </c>
      <c r="C9" s="65" t="s">
        <v>246</v>
      </c>
      <c r="D9" s="200" t="s">
        <v>247</v>
      </c>
      <c r="E9" s="176">
        <v>250</v>
      </c>
      <c r="F9" s="314">
        <f aca="true" t="shared" si="0" ref="F9:F14">ROUND(G9*0.94,2)</f>
        <v>32.76</v>
      </c>
      <c r="G9" s="186">
        <f aca="true" t="shared" si="1" ref="G9:G14">ROUND(I9*1.05,2)</f>
        <v>34.85</v>
      </c>
      <c r="H9" s="314">
        <f aca="true" t="shared" si="2" ref="H9:H14">ROUND(I9*0.94,2)</f>
        <v>31.2</v>
      </c>
      <c r="I9" s="186">
        <f aca="true" t="shared" si="3" ref="I9:I14">ROUND(K9*1.05,2)</f>
        <v>33.19</v>
      </c>
      <c r="J9" s="325">
        <f aca="true" t="shared" si="4" ref="J9:J14">ROUND(K9*0.94,2)</f>
        <v>29.71</v>
      </c>
      <c r="K9" s="319">
        <f aca="true" t="shared" si="5" ref="K9:K14">ROUND(M9*1.05,2)</f>
        <v>31.61</v>
      </c>
      <c r="L9" s="314">
        <f aca="true" t="shared" si="6" ref="L9:L14">ROUND(M9*0.94,2)</f>
        <v>28.29</v>
      </c>
      <c r="M9" s="305">
        <v>30.1</v>
      </c>
    </row>
    <row r="10" spans="1:13" ht="12.75">
      <c r="A10" s="790"/>
      <c r="B10" s="24">
        <v>2</v>
      </c>
      <c r="C10" s="65" t="s">
        <v>246</v>
      </c>
      <c r="D10" s="200" t="s">
        <v>248</v>
      </c>
      <c r="E10" s="176">
        <v>200</v>
      </c>
      <c r="F10" s="314">
        <f t="shared" si="0"/>
        <v>34.18</v>
      </c>
      <c r="G10" s="186">
        <f t="shared" si="1"/>
        <v>36.36</v>
      </c>
      <c r="H10" s="314">
        <f t="shared" si="2"/>
        <v>32.55</v>
      </c>
      <c r="I10" s="186">
        <f t="shared" si="3"/>
        <v>34.63</v>
      </c>
      <c r="J10" s="325">
        <f t="shared" si="4"/>
        <v>31</v>
      </c>
      <c r="K10" s="319">
        <f t="shared" si="5"/>
        <v>32.98</v>
      </c>
      <c r="L10" s="314">
        <f t="shared" si="6"/>
        <v>29.53</v>
      </c>
      <c r="M10" s="305">
        <v>31.41</v>
      </c>
    </row>
    <row r="11" spans="1:13" ht="12.75">
      <c r="A11" s="790"/>
      <c r="B11" s="24">
        <v>3</v>
      </c>
      <c r="C11" s="65" t="s">
        <v>246</v>
      </c>
      <c r="D11" s="200" t="s">
        <v>249</v>
      </c>
      <c r="E11" s="176">
        <v>150</v>
      </c>
      <c r="F11" s="314">
        <f t="shared" si="0"/>
        <v>38.37</v>
      </c>
      <c r="G11" s="186">
        <f t="shared" si="1"/>
        <v>40.82</v>
      </c>
      <c r="H11" s="314">
        <f t="shared" si="2"/>
        <v>36.55</v>
      </c>
      <c r="I11" s="186">
        <f t="shared" si="3"/>
        <v>38.88</v>
      </c>
      <c r="J11" s="325">
        <f t="shared" si="4"/>
        <v>34.81</v>
      </c>
      <c r="K11" s="319">
        <f t="shared" si="5"/>
        <v>37.03</v>
      </c>
      <c r="L11" s="314">
        <f t="shared" si="6"/>
        <v>33.15</v>
      </c>
      <c r="M11" s="305">
        <v>35.27</v>
      </c>
    </row>
    <row r="12" spans="1:13" ht="12.75">
      <c r="A12" s="790"/>
      <c r="B12" s="24">
        <v>4</v>
      </c>
      <c r="C12" s="65" t="s">
        <v>246</v>
      </c>
      <c r="D12" s="200" t="s">
        <v>250</v>
      </c>
      <c r="E12" s="176">
        <v>150</v>
      </c>
      <c r="F12" s="314">
        <f t="shared" si="0"/>
        <v>48.14</v>
      </c>
      <c r="G12" s="186">
        <f t="shared" si="1"/>
        <v>51.21</v>
      </c>
      <c r="H12" s="314">
        <f t="shared" si="2"/>
        <v>45.84</v>
      </c>
      <c r="I12" s="186">
        <f t="shared" si="3"/>
        <v>48.77</v>
      </c>
      <c r="J12" s="325">
        <f t="shared" si="4"/>
        <v>43.66</v>
      </c>
      <c r="K12" s="319">
        <f t="shared" si="5"/>
        <v>46.45</v>
      </c>
      <c r="L12" s="314">
        <f t="shared" si="6"/>
        <v>41.59</v>
      </c>
      <c r="M12" s="305">
        <v>44.24</v>
      </c>
    </row>
    <row r="13" spans="1:13" ht="12.75">
      <c r="A13" s="790"/>
      <c r="B13" s="217">
        <v>5</v>
      </c>
      <c r="C13" s="218" t="s">
        <v>246</v>
      </c>
      <c r="D13" s="302" t="s">
        <v>257</v>
      </c>
      <c r="E13" s="332">
        <v>4000</v>
      </c>
      <c r="F13" s="314">
        <f t="shared" si="0"/>
        <v>43.4</v>
      </c>
      <c r="G13" s="186">
        <f t="shared" si="1"/>
        <v>46.17</v>
      </c>
      <c r="H13" s="314">
        <f t="shared" si="2"/>
        <v>41.33</v>
      </c>
      <c r="I13" s="186">
        <f t="shared" si="3"/>
        <v>43.97</v>
      </c>
      <c r="J13" s="325">
        <f t="shared" si="4"/>
        <v>39.37</v>
      </c>
      <c r="K13" s="319">
        <f t="shared" si="5"/>
        <v>41.88</v>
      </c>
      <c r="L13" s="314">
        <f t="shared" si="6"/>
        <v>37.5</v>
      </c>
      <c r="M13" s="305">
        <v>39.89</v>
      </c>
    </row>
    <row r="14" spans="1:13" ht="13.5" thickBot="1">
      <c r="A14" s="791"/>
      <c r="B14" s="219">
        <v>6</v>
      </c>
      <c r="C14" s="220" t="s">
        <v>246</v>
      </c>
      <c r="D14" s="306" t="s">
        <v>258</v>
      </c>
      <c r="E14" s="333">
        <v>3500</v>
      </c>
      <c r="F14" s="315">
        <f t="shared" si="0"/>
        <v>44.76</v>
      </c>
      <c r="G14" s="329">
        <f t="shared" si="1"/>
        <v>47.62</v>
      </c>
      <c r="H14" s="315">
        <f t="shared" si="2"/>
        <v>42.63</v>
      </c>
      <c r="I14" s="329">
        <f t="shared" si="3"/>
        <v>45.35</v>
      </c>
      <c r="J14" s="326">
        <f t="shared" si="4"/>
        <v>40.6</v>
      </c>
      <c r="K14" s="320">
        <f t="shared" si="5"/>
        <v>43.19</v>
      </c>
      <c r="L14" s="315">
        <f t="shared" si="6"/>
        <v>38.66</v>
      </c>
      <c r="M14" s="308">
        <v>41.13</v>
      </c>
    </row>
    <row r="15" spans="1:13" ht="13.5" thickBot="1">
      <c r="A15" s="256" t="s">
        <v>883</v>
      </c>
      <c r="B15" s="256"/>
      <c r="C15" s="256"/>
      <c r="D15" s="256"/>
      <c r="E15" s="256"/>
      <c r="F15" s="311"/>
      <c r="G15" s="313"/>
      <c r="H15" s="322"/>
      <c r="I15" s="330"/>
      <c r="J15" s="311"/>
      <c r="K15" s="313"/>
      <c r="L15" s="322"/>
      <c r="M15" s="323"/>
    </row>
    <row r="16" spans="1:13" ht="12.75" customHeight="1">
      <c r="A16" s="221" t="s">
        <v>301</v>
      </c>
      <c r="B16" s="122">
        <v>1</v>
      </c>
      <c r="C16" s="63" t="s">
        <v>251</v>
      </c>
      <c r="D16" s="42" t="s">
        <v>247</v>
      </c>
      <c r="E16" s="551">
        <v>5</v>
      </c>
      <c r="F16" s="561">
        <f>ROUND(H16*1.05,2)</f>
        <v>23.51</v>
      </c>
      <c r="G16" s="184"/>
      <c r="H16" s="556">
        <f>ROUND(J16*1.05,2)</f>
        <v>22.39</v>
      </c>
      <c r="I16" s="268"/>
      <c r="J16" s="561">
        <f>ROUND(L16*1.05,2)</f>
        <v>21.32</v>
      </c>
      <c r="K16" s="184"/>
      <c r="L16" s="327">
        <v>20.3</v>
      </c>
      <c r="M16" s="278"/>
    </row>
    <row r="17" spans="1:13" ht="12.75">
      <c r="A17" s="222" t="s">
        <v>302</v>
      </c>
      <c r="B17" s="196">
        <f aca="true" t="shared" si="7" ref="B17:B24">1+B16</f>
        <v>2</v>
      </c>
      <c r="C17" s="65" t="s">
        <v>251</v>
      </c>
      <c r="D17" s="45" t="s">
        <v>248</v>
      </c>
      <c r="E17" s="552">
        <v>4.2</v>
      </c>
      <c r="F17" s="562">
        <f aca="true" t="shared" si="8" ref="F17:F45">ROUND(H17*1.05,2)</f>
        <v>24.6</v>
      </c>
      <c r="G17" s="186"/>
      <c r="H17" s="557">
        <f aca="true" t="shared" si="9" ref="H17:H45">ROUND(J17*1.05,2)</f>
        <v>23.43</v>
      </c>
      <c r="I17" s="319"/>
      <c r="J17" s="562">
        <f aca="true" t="shared" si="10" ref="J17:J45">ROUND(L17*1.05,2)</f>
        <v>22.31</v>
      </c>
      <c r="K17" s="186"/>
      <c r="L17" s="325">
        <v>21.25</v>
      </c>
      <c r="M17" s="305"/>
    </row>
    <row r="18" spans="1:13" ht="12.75">
      <c r="A18" s="222"/>
      <c r="B18" s="196">
        <f t="shared" si="7"/>
        <v>3</v>
      </c>
      <c r="C18" s="65" t="s">
        <v>251</v>
      </c>
      <c r="D18" s="45" t="s">
        <v>249</v>
      </c>
      <c r="E18" s="552">
        <v>2.5</v>
      </c>
      <c r="F18" s="562">
        <f t="shared" si="8"/>
        <v>30.07</v>
      </c>
      <c r="G18" s="186"/>
      <c r="H18" s="557">
        <f t="shared" si="9"/>
        <v>28.64</v>
      </c>
      <c r="I18" s="319"/>
      <c r="J18" s="562">
        <f t="shared" si="10"/>
        <v>27.28</v>
      </c>
      <c r="K18" s="186"/>
      <c r="L18" s="325">
        <v>25.98</v>
      </c>
      <c r="M18" s="305"/>
    </row>
    <row r="19" spans="1:13" ht="12.75">
      <c r="A19" s="223"/>
      <c r="B19" s="196">
        <f t="shared" si="7"/>
        <v>4</v>
      </c>
      <c r="C19" s="65" t="s">
        <v>251</v>
      </c>
      <c r="D19" s="45" t="s">
        <v>252</v>
      </c>
      <c r="E19" s="552">
        <v>2</v>
      </c>
      <c r="F19" s="562">
        <f t="shared" si="8"/>
        <v>33.03</v>
      </c>
      <c r="G19" s="186"/>
      <c r="H19" s="557">
        <f t="shared" si="9"/>
        <v>31.46</v>
      </c>
      <c r="I19" s="319"/>
      <c r="J19" s="562">
        <f t="shared" si="10"/>
        <v>29.96</v>
      </c>
      <c r="K19" s="186"/>
      <c r="L19" s="325">
        <v>28.53</v>
      </c>
      <c r="M19" s="305"/>
    </row>
    <row r="20" spans="1:13" ht="12.75">
      <c r="A20" s="223"/>
      <c r="B20" s="196">
        <f t="shared" si="7"/>
        <v>5</v>
      </c>
      <c r="C20" s="65" t="s">
        <v>251</v>
      </c>
      <c r="D20" s="45" t="s">
        <v>253</v>
      </c>
      <c r="E20" s="552">
        <v>2</v>
      </c>
      <c r="F20" s="562">
        <f t="shared" si="8"/>
        <v>36.62</v>
      </c>
      <c r="G20" s="186"/>
      <c r="H20" s="557">
        <f t="shared" si="9"/>
        <v>34.88</v>
      </c>
      <c r="I20" s="319"/>
      <c r="J20" s="562">
        <f t="shared" si="10"/>
        <v>33.22</v>
      </c>
      <c r="K20" s="186"/>
      <c r="L20" s="325">
        <v>31.64</v>
      </c>
      <c r="M20" s="305"/>
    </row>
    <row r="21" spans="1:13" ht="12.75">
      <c r="A21" s="223"/>
      <c r="B21" s="196">
        <f t="shared" si="7"/>
        <v>6</v>
      </c>
      <c r="C21" s="65" t="s">
        <v>251</v>
      </c>
      <c r="D21" s="45" t="s">
        <v>250</v>
      </c>
      <c r="E21" s="552">
        <v>2</v>
      </c>
      <c r="F21" s="562">
        <f t="shared" si="8"/>
        <v>36.89</v>
      </c>
      <c r="G21" s="186"/>
      <c r="H21" s="557">
        <f t="shared" si="9"/>
        <v>35.13</v>
      </c>
      <c r="I21" s="319"/>
      <c r="J21" s="562">
        <f t="shared" si="10"/>
        <v>33.46</v>
      </c>
      <c r="K21" s="186"/>
      <c r="L21" s="325">
        <v>31.87</v>
      </c>
      <c r="M21" s="305"/>
    </row>
    <row r="22" spans="1:13" ht="12.75">
      <c r="A22" s="223"/>
      <c r="B22" s="196">
        <f t="shared" si="7"/>
        <v>7</v>
      </c>
      <c r="C22" s="65" t="s">
        <v>251</v>
      </c>
      <c r="D22" s="45" t="s">
        <v>254</v>
      </c>
      <c r="E22" s="552">
        <v>1.5</v>
      </c>
      <c r="F22" s="562">
        <f t="shared" si="8"/>
        <v>43.65</v>
      </c>
      <c r="G22" s="186"/>
      <c r="H22" s="557">
        <f t="shared" si="9"/>
        <v>41.57</v>
      </c>
      <c r="I22" s="319"/>
      <c r="J22" s="562">
        <f t="shared" si="10"/>
        <v>39.59</v>
      </c>
      <c r="K22" s="186"/>
      <c r="L22" s="325">
        <v>37.7</v>
      </c>
      <c r="M22" s="305"/>
    </row>
    <row r="23" spans="1:13" ht="13.5" thickBot="1">
      <c r="A23" s="224"/>
      <c r="B23" s="201">
        <f t="shared" si="7"/>
        <v>8</v>
      </c>
      <c r="C23" s="67" t="s">
        <v>251</v>
      </c>
      <c r="D23" s="48" t="s">
        <v>255</v>
      </c>
      <c r="E23" s="553">
        <v>1.5</v>
      </c>
      <c r="F23" s="563">
        <f t="shared" si="8"/>
        <v>44.15</v>
      </c>
      <c r="G23" s="329"/>
      <c r="H23" s="558">
        <f t="shared" si="9"/>
        <v>42.05</v>
      </c>
      <c r="I23" s="320"/>
      <c r="J23" s="563">
        <f t="shared" si="10"/>
        <v>40.05</v>
      </c>
      <c r="K23" s="329"/>
      <c r="L23" s="326">
        <v>38.14</v>
      </c>
      <c r="M23" s="308"/>
    </row>
    <row r="24" spans="1:13" ht="12.75">
      <c r="A24" s="788" t="s">
        <v>256</v>
      </c>
      <c r="B24" s="225">
        <f t="shared" si="7"/>
        <v>9</v>
      </c>
      <c r="C24" s="226" t="s">
        <v>533</v>
      </c>
      <c r="D24" s="338" t="s">
        <v>257</v>
      </c>
      <c r="E24" s="554">
        <v>5</v>
      </c>
      <c r="F24" s="564">
        <f t="shared" si="8"/>
        <v>18.73</v>
      </c>
      <c r="G24" s="331"/>
      <c r="H24" s="559">
        <f t="shared" si="9"/>
        <v>17.84</v>
      </c>
      <c r="I24" s="321"/>
      <c r="J24" s="564">
        <f t="shared" si="10"/>
        <v>16.99</v>
      </c>
      <c r="K24" s="331"/>
      <c r="L24" s="328">
        <v>16.18</v>
      </c>
      <c r="M24" s="276"/>
    </row>
    <row r="25" spans="1:13" ht="12.75">
      <c r="A25" s="788"/>
      <c r="B25" s="196">
        <v>10</v>
      </c>
      <c r="C25" s="65" t="s">
        <v>251</v>
      </c>
      <c r="D25" s="45" t="s">
        <v>257</v>
      </c>
      <c r="E25" s="552">
        <v>5</v>
      </c>
      <c r="F25" s="562">
        <f t="shared" si="8"/>
        <v>28.56</v>
      </c>
      <c r="G25" s="186"/>
      <c r="H25" s="557">
        <f t="shared" si="9"/>
        <v>27.2</v>
      </c>
      <c r="I25" s="319"/>
      <c r="J25" s="562">
        <f t="shared" si="10"/>
        <v>25.9</v>
      </c>
      <c r="K25" s="186"/>
      <c r="L25" s="325">
        <v>24.67</v>
      </c>
      <c r="M25" s="305"/>
    </row>
    <row r="26" spans="1:13" ht="12.75">
      <c r="A26" s="788"/>
      <c r="B26" s="196">
        <f aca="true" t="shared" si="11" ref="B26:B45">1+B25</f>
        <v>11</v>
      </c>
      <c r="C26" s="65" t="s">
        <v>251</v>
      </c>
      <c r="D26" s="45" t="s">
        <v>258</v>
      </c>
      <c r="E26" s="552">
        <v>4.3</v>
      </c>
      <c r="F26" s="562">
        <f t="shared" si="8"/>
        <v>30.16</v>
      </c>
      <c r="G26" s="186"/>
      <c r="H26" s="557">
        <f t="shared" si="9"/>
        <v>28.72</v>
      </c>
      <c r="I26" s="319"/>
      <c r="J26" s="562">
        <f t="shared" si="10"/>
        <v>27.35</v>
      </c>
      <c r="K26" s="186"/>
      <c r="L26" s="325">
        <v>26.05</v>
      </c>
      <c r="M26" s="305"/>
    </row>
    <row r="27" spans="1:13" ht="12.75">
      <c r="A27" s="788"/>
      <c r="B27" s="196">
        <f t="shared" si="11"/>
        <v>12</v>
      </c>
      <c r="C27" s="65" t="s">
        <v>251</v>
      </c>
      <c r="D27" s="45" t="s">
        <v>259</v>
      </c>
      <c r="E27" s="552">
        <v>3.6</v>
      </c>
      <c r="F27" s="562">
        <f t="shared" si="8"/>
        <v>33.33</v>
      </c>
      <c r="G27" s="186"/>
      <c r="H27" s="557">
        <f t="shared" si="9"/>
        <v>31.74</v>
      </c>
      <c r="I27" s="319"/>
      <c r="J27" s="562">
        <f t="shared" si="10"/>
        <v>30.23</v>
      </c>
      <c r="K27" s="186"/>
      <c r="L27" s="325">
        <v>28.79</v>
      </c>
      <c r="M27" s="305"/>
    </row>
    <row r="28" spans="1:13" ht="12.75">
      <c r="A28" s="788"/>
      <c r="B28" s="196">
        <f t="shared" si="11"/>
        <v>13</v>
      </c>
      <c r="C28" s="65" t="s">
        <v>251</v>
      </c>
      <c r="D28" s="45" t="s">
        <v>260</v>
      </c>
      <c r="E28" s="552">
        <v>3.1</v>
      </c>
      <c r="F28" s="562">
        <f t="shared" si="8"/>
        <v>36.51</v>
      </c>
      <c r="G28" s="186"/>
      <c r="H28" s="557">
        <f t="shared" si="9"/>
        <v>34.77</v>
      </c>
      <c r="I28" s="319"/>
      <c r="J28" s="562">
        <f t="shared" si="10"/>
        <v>33.11</v>
      </c>
      <c r="K28" s="186"/>
      <c r="L28" s="325">
        <v>31.53</v>
      </c>
      <c r="M28" s="305"/>
    </row>
    <row r="29" spans="1:13" ht="12.75">
      <c r="A29" s="788"/>
      <c r="B29" s="196">
        <f t="shared" si="11"/>
        <v>14</v>
      </c>
      <c r="C29" s="65" t="s">
        <v>251</v>
      </c>
      <c r="D29" s="45" t="s">
        <v>261</v>
      </c>
      <c r="E29" s="552">
        <v>2</v>
      </c>
      <c r="F29" s="562">
        <f t="shared" si="8"/>
        <v>41.25</v>
      </c>
      <c r="G29" s="186"/>
      <c r="H29" s="557">
        <f t="shared" si="9"/>
        <v>39.29</v>
      </c>
      <c r="I29" s="319"/>
      <c r="J29" s="562">
        <f t="shared" si="10"/>
        <v>37.42</v>
      </c>
      <c r="K29" s="186"/>
      <c r="L29" s="325">
        <v>35.64</v>
      </c>
      <c r="M29" s="305"/>
    </row>
    <row r="30" spans="1:13" ht="12.75">
      <c r="A30" s="788"/>
      <c r="B30" s="196">
        <f t="shared" si="11"/>
        <v>15</v>
      </c>
      <c r="C30" s="65" t="s">
        <v>251</v>
      </c>
      <c r="D30" s="45" t="s">
        <v>262</v>
      </c>
      <c r="E30" s="552">
        <v>1.5</v>
      </c>
      <c r="F30" s="562">
        <f t="shared" si="8"/>
        <v>50.78</v>
      </c>
      <c r="G30" s="186"/>
      <c r="H30" s="557">
        <f t="shared" si="9"/>
        <v>48.36</v>
      </c>
      <c r="I30" s="319"/>
      <c r="J30" s="562">
        <f t="shared" si="10"/>
        <v>46.06</v>
      </c>
      <c r="K30" s="186"/>
      <c r="L30" s="325">
        <v>43.87</v>
      </c>
      <c r="M30" s="305"/>
    </row>
    <row r="31" spans="1:13" ht="12.75">
      <c r="A31" s="788"/>
      <c r="B31" s="196">
        <f t="shared" si="11"/>
        <v>16</v>
      </c>
      <c r="C31" s="65" t="s">
        <v>251</v>
      </c>
      <c r="D31" s="45" t="s">
        <v>263</v>
      </c>
      <c r="E31" s="552">
        <v>1.2</v>
      </c>
      <c r="F31" s="562">
        <f t="shared" si="8"/>
        <v>55.55</v>
      </c>
      <c r="G31" s="186"/>
      <c r="H31" s="557">
        <f t="shared" si="9"/>
        <v>52.9</v>
      </c>
      <c r="I31" s="319"/>
      <c r="J31" s="562">
        <f t="shared" si="10"/>
        <v>50.38</v>
      </c>
      <c r="K31" s="186"/>
      <c r="L31" s="325">
        <v>47.98</v>
      </c>
      <c r="M31" s="305"/>
    </row>
    <row r="32" spans="1:13" ht="13.5" thickBot="1">
      <c r="A32" s="788"/>
      <c r="B32" s="208">
        <f t="shared" si="11"/>
        <v>17</v>
      </c>
      <c r="C32" s="76" t="s">
        <v>251</v>
      </c>
      <c r="D32" s="393" t="s">
        <v>264</v>
      </c>
      <c r="E32" s="555">
        <v>1.2</v>
      </c>
      <c r="F32" s="565">
        <f t="shared" si="8"/>
        <v>92.06</v>
      </c>
      <c r="G32" s="187"/>
      <c r="H32" s="560">
        <f t="shared" si="9"/>
        <v>87.68</v>
      </c>
      <c r="I32" s="566"/>
      <c r="J32" s="565">
        <f t="shared" si="10"/>
        <v>83.5</v>
      </c>
      <c r="K32" s="187"/>
      <c r="L32" s="567">
        <v>79.52</v>
      </c>
      <c r="M32" s="394"/>
    </row>
    <row r="33" spans="1:13" ht="12.75">
      <c r="A33" s="788"/>
      <c r="B33" s="207">
        <f t="shared" si="11"/>
        <v>18</v>
      </c>
      <c r="C33" s="63" t="s">
        <v>251</v>
      </c>
      <c r="D33" s="42" t="s">
        <v>265</v>
      </c>
      <c r="E33" s="551">
        <v>3.5</v>
      </c>
      <c r="F33" s="561">
        <f t="shared" si="8"/>
        <v>36.51</v>
      </c>
      <c r="G33" s="184"/>
      <c r="H33" s="556">
        <f t="shared" si="9"/>
        <v>34.77</v>
      </c>
      <c r="I33" s="268"/>
      <c r="J33" s="561">
        <f t="shared" si="10"/>
        <v>33.11</v>
      </c>
      <c r="K33" s="184"/>
      <c r="L33" s="327">
        <v>31.53</v>
      </c>
      <c r="M33" s="278"/>
    </row>
    <row r="34" spans="1:13" ht="12.75">
      <c r="A34" s="788"/>
      <c r="B34" s="196">
        <f t="shared" si="11"/>
        <v>19</v>
      </c>
      <c r="C34" s="65" t="s">
        <v>251</v>
      </c>
      <c r="D34" s="45" t="s">
        <v>266</v>
      </c>
      <c r="E34" s="552">
        <v>3</v>
      </c>
      <c r="F34" s="562">
        <f t="shared" si="8"/>
        <v>39.68</v>
      </c>
      <c r="G34" s="186"/>
      <c r="H34" s="557">
        <f t="shared" si="9"/>
        <v>37.79</v>
      </c>
      <c r="I34" s="319"/>
      <c r="J34" s="562">
        <f t="shared" si="10"/>
        <v>35.99</v>
      </c>
      <c r="K34" s="186"/>
      <c r="L34" s="325">
        <v>34.28</v>
      </c>
      <c r="M34" s="305"/>
    </row>
    <row r="35" spans="1:13" ht="12.75">
      <c r="A35" s="788"/>
      <c r="B35" s="196">
        <f t="shared" si="11"/>
        <v>20</v>
      </c>
      <c r="C35" s="65" t="s">
        <v>251</v>
      </c>
      <c r="D35" s="45" t="s">
        <v>267</v>
      </c>
      <c r="E35" s="552">
        <v>2.5</v>
      </c>
      <c r="F35" s="562">
        <f t="shared" si="8"/>
        <v>44.45</v>
      </c>
      <c r="G35" s="186"/>
      <c r="H35" s="557">
        <f t="shared" si="9"/>
        <v>42.33</v>
      </c>
      <c r="I35" s="319"/>
      <c r="J35" s="562">
        <f t="shared" si="10"/>
        <v>40.31</v>
      </c>
      <c r="K35" s="186"/>
      <c r="L35" s="325">
        <v>38.39</v>
      </c>
      <c r="M35" s="305"/>
    </row>
    <row r="36" spans="1:13" ht="12.75">
      <c r="A36" s="788"/>
      <c r="B36" s="196">
        <f t="shared" si="11"/>
        <v>21</v>
      </c>
      <c r="C36" s="65" t="s">
        <v>251</v>
      </c>
      <c r="D36" s="45" t="s">
        <v>268</v>
      </c>
      <c r="E36" s="552">
        <v>2</v>
      </c>
      <c r="F36" s="562">
        <f t="shared" si="8"/>
        <v>47.62</v>
      </c>
      <c r="G36" s="186"/>
      <c r="H36" s="557">
        <f t="shared" si="9"/>
        <v>45.35</v>
      </c>
      <c r="I36" s="319"/>
      <c r="J36" s="562">
        <f t="shared" si="10"/>
        <v>43.19</v>
      </c>
      <c r="K36" s="186"/>
      <c r="L36" s="325">
        <v>41.13</v>
      </c>
      <c r="M36" s="305"/>
    </row>
    <row r="37" spans="1:13" ht="12.75">
      <c r="A37" s="788"/>
      <c r="B37" s="196">
        <f t="shared" si="11"/>
        <v>22</v>
      </c>
      <c r="C37" s="65" t="s">
        <v>251</v>
      </c>
      <c r="D37" s="45" t="s">
        <v>269</v>
      </c>
      <c r="E37" s="552">
        <v>1.5</v>
      </c>
      <c r="F37" s="562">
        <f t="shared" si="8"/>
        <v>53.96</v>
      </c>
      <c r="G37" s="186"/>
      <c r="H37" s="557">
        <f t="shared" si="9"/>
        <v>51.39</v>
      </c>
      <c r="I37" s="319"/>
      <c r="J37" s="562">
        <f t="shared" si="10"/>
        <v>48.94</v>
      </c>
      <c r="K37" s="186"/>
      <c r="L37" s="325">
        <v>46.61</v>
      </c>
      <c r="M37" s="305"/>
    </row>
    <row r="38" spans="1:13" ht="12.75">
      <c r="A38" s="788"/>
      <c r="B38" s="196">
        <f t="shared" si="11"/>
        <v>23</v>
      </c>
      <c r="C38" s="65" t="s">
        <v>251</v>
      </c>
      <c r="D38" s="45" t="s">
        <v>270</v>
      </c>
      <c r="E38" s="552">
        <v>1.2</v>
      </c>
      <c r="F38" s="562">
        <f t="shared" si="8"/>
        <v>69.84</v>
      </c>
      <c r="G38" s="186"/>
      <c r="H38" s="557">
        <f t="shared" si="9"/>
        <v>66.51</v>
      </c>
      <c r="I38" s="319"/>
      <c r="J38" s="562">
        <f t="shared" si="10"/>
        <v>63.34</v>
      </c>
      <c r="K38" s="186"/>
      <c r="L38" s="325">
        <v>60.32</v>
      </c>
      <c r="M38" s="305"/>
    </row>
    <row r="39" spans="1:13" ht="12.75">
      <c r="A39" s="788"/>
      <c r="B39" s="196">
        <f t="shared" si="11"/>
        <v>24</v>
      </c>
      <c r="C39" s="65" t="s">
        <v>251</v>
      </c>
      <c r="D39" s="45" t="s">
        <v>271</v>
      </c>
      <c r="E39" s="552">
        <v>1</v>
      </c>
      <c r="F39" s="562">
        <f t="shared" si="8"/>
        <v>71.58</v>
      </c>
      <c r="G39" s="186"/>
      <c r="H39" s="557">
        <f t="shared" si="9"/>
        <v>68.17</v>
      </c>
      <c r="I39" s="319"/>
      <c r="J39" s="562">
        <f t="shared" si="10"/>
        <v>64.92</v>
      </c>
      <c r="K39" s="186"/>
      <c r="L39" s="325">
        <v>61.83</v>
      </c>
      <c r="M39" s="305"/>
    </row>
    <row r="40" spans="1:13" ht="12.75">
      <c r="A40" s="788"/>
      <c r="B40" s="196">
        <f t="shared" si="11"/>
        <v>25</v>
      </c>
      <c r="C40" s="65" t="s">
        <v>251</v>
      </c>
      <c r="D40" s="45" t="s">
        <v>272</v>
      </c>
      <c r="E40" s="552">
        <v>1</v>
      </c>
      <c r="F40" s="562">
        <f t="shared" si="8"/>
        <v>73</v>
      </c>
      <c r="G40" s="186"/>
      <c r="H40" s="557">
        <f t="shared" si="9"/>
        <v>69.52</v>
      </c>
      <c r="I40" s="319"/>
      <c r="J40" s="562">
        <f t="shared" si="10"/>
        <v>66.21</v>
      </c>
      <c r="K40" s="186"/>
      <c r="L40" s="325">
        <v>63.06</v>
      </c>
      <c r="M40" s="305"/>
    </row>
    <row r="41" spans="1:13" ht="12.75">
      <c r="A41" s="788"/>
      <c r="B41" s="196">
        <f t="shared" si="11"/>
        <v>26</v>
      </c>
      <c r="C41" s="65" t="s">
        <v>251</v>
      </c>
      <c r="D41" s="45" t="s">
        <v>273</v>
      </c>
      <c r="E41" s="552">
        <v>1</v>
      </c>
      <c r="F41" s="562">
        <f t="shared" si="8"/>
        <v>75.02</v>
      </c>
      <c r="G41" s="186"/>
      <c r="H41" s="557">
        <f t="shared" si="9"/>
        <v>71.45</v>
      </c>
      <c r="I41" s="319"/>
      <c r="J41" s="562">
        <f t="shared" si="10"/>
        <v>68.05</v>
      </c>
      <c r="K41" s="186"/>
      <c r="L41" s="325">
        <v>64.81</v>
      </c>
      <c r="M41" s="305"/>
    </row>
    <row r="42" spans="1:13" ht="12.75">
      <c r="A42" s="788"/>
      <c r="B42" s="196">
        <f t="shared" si="11"/>
        <v>27</v>
      </c>
      <c r="C42" s="65" t="s">
        <v>251</v>
      </c>
      <c r="D42" s="45" t="s">
        <v>274</v>
      </c>
      <c r="E42" s="552">
        <v>0.8</v>
      </c>
      <c r="F42" s="562">
        <f t="shared" si="8"/>
        <v>130.14</v>
      </c>
      <c r="G42" s="186"/>
      <c r="H42" s="557">
        <f t="shared" si="9"/>
        <v>123.94</v>
      </c>
      <c r="I42" s="319"/>
      <c r="J42" s="562">
        <f t="shared" si="10"/>
        <v>118.04</v>
      </c>
      <c r="K42" s="186"/>
      <c r="L42" s="325">
        <v>112.42</v>
      </c>
      <c r="M42" s="305"/>
    </row>
    <row r="43" spans="1:13" ht="12.75">
      <c r="A43" s="788"/>
      <c r="B43" s="196">
        <f t="shared" si="11"/>
        <v>28</v>
      </c>
      <c r="C43" s="65" t="s">
        <v>251</v>
      </c>
      <c r="D43" s="45" t="s">
        <v>275</v>
      </c>
      <c r="E43" s="552">
        <v>0.8</v>
      </c>
      <c r="F43" s="562">
        <f t="shared" si="8"/>
        <v>174.57</v>
      </c>
      <c r="G43" s="186"/>
      <c r="H43" s="557">
        <f t="shared" si="9"/>
        <v>166.26</v>
      </c>
      <c r="I43" s="319"/>
      <c r="J43" s="562">
        <f t="shared" si="10"/>
        <v>158.34</v>
      </c>
      <c r="K43" s="186"/>
      <c r="L43" s="325">
        <v>150.8</v>
      </c>
      <c r="M43" s="305"/>
    </row>
    <row r="44" spans="1:13" ht="12.75">
      <c r="A44" s="788"/>
      <c r="B44" s="196">
        <f t="shared" si="11"/>
        <v>29</v>
      </c>
      <c r="C44" s="65" t="s">
        <v>251</v>
      </c>
      <c r="D44" s="45" t="s">
        <v>276</v>
      </c>
      <c r="E44" s="552">
        <v>0.5</v>
      </c>
      <c r="F44" s="562">
        <f t="shared" si="8"/>
        <v>214.25</v>
      </c>
      <c r="G44" s="186"/>
      <c r="H44" s="557">
        <f t="shared" si="9"/>
        <v>204.05</v>
      </c>
      <c r="I44" s="319"/>
      <c r="J44" s="562">
        <f t="shared" si="10"/>
        <v>194.33</v>
      </c>
      <c r="K44" s="186"/>
      <c r="L44" s="325">
        <v>185.08</v>
      </c>
      <c r="M44" s="305"/>
    </row>
    <row r="45" spans="1:13" ht="13.5" thickBot="1">
      <c r="A45" s="789"/>
      <c r="B45" s="201">
        <f t="shared" si="11"/>
        <v>30</v>
      </c>
      <c r="C45" s="67" t="s">
        <v>251</v>
      </c>
      <c r="D45" s="48" t="s">
        <v>277</v>
      </c>
      <c r="E45" s="553">
        <v>0.5</v>
      </c>
      <c r="F45" s="563">
        <f t="shared" si="8"/>
        <v>301.54</v>
      </c>
      <c r="G45" s="329"/>
      <c r="H45" s="558">
        <f t="shared" si="9"/>
        <v>287.18</v>
      </c>
      <c r="I45" s="320"/>
      <c r="J45" s="563">
        <f t="shared" si="10"/>
        <v>273.5</v>
      </c>
      <c r="K45" s="329"/>
      <c r="L45" s="326">
        <v>260.48</v>
      </c>
      <c r="M45" s="308"/>
    </row>
    <row r="46" spans="1:13" ht="15" customHeight="1" thickBot="1">
      <c r="A46" s="269"/>
      <c r="B46" s="269"/>
      <c r="C46" s="269"/>
      <c r="D46" s="269"/>
      <c r="E46" s="269"/>
      <c r="F46" s="269"/>
      <c r="G46" s="312"/>
      <c r="H46" s="312"/>
      <c r="I46" s="312"/>
      <c r="J46" s="312"/>
      <c r="K46" s="312"/>
      <c r="L46" s="313"/>
      <c r="M46" s="310"/>
    </row>
    <row r="47" spans="1:13" ht="12.75">
      <c r="A47" s="780" t="s">
        <v>278</v>
      </c>
      <c r="B47" s="317">
        <v>1</v>
      </c>
      <c r="C47" s="675" t="s">
        <v>562</v>
      </c>
      <c r="D47" s="117" t="s">
        <v>279</v>
      </c>
      <c r="E47" s="303"/>
      <c r="F47" s="706">
        <f aca="true" t="shared" si="12" ref="F47:F52">H47*1.07</f>
        <v>137.53557761000002</v>
      </c>
      <c r="G47" s="707"/>
      <c r="H47" s="706">
        <f aca="true" t="shared" si="13" ref="H47:H52">J47*1.07</f>
        <v>128.537923</v>
      </c>
      <c r="I47" s="707"/>
      <c r="J47" s="706">
        <f aca="true" t="shared" si="14" ref="J47:J52">L47*1.07</f>
        <v>120.1289</v>
      </c>
      <c r="K47" s="707"/>
      <c r="L47" s="706">
        <v>112.27</v>
      </c>
      <c r="M47" s="708"/>
    </row>
    <row r="48" spans="1:13" ht="12.75">
      <c r="A48" s="781"/>
      <c r="B48" s="709">
        <v>2</v>
      </c>
      <c r="C48" s="679" t="s">
        <v>562</v>
      </c>
      <c r="D48" s="119" t="s">
        <v>280</v>
      </c>
      <c r="E48" s="271"/>
      <c r="F48" s="710">
        <f t="shared" si="12"/>
        <v>150.15352051000002</v>
      </c>
      <c r="G48" s="711"/>
      <c r="H48" s="710">
        <f t="shared" si="13"/>
        <v>140.33039300000002</v>
      </c>
      <c r="I48" s="711"/>
      <c r="J48" s="710">
        <f t="shared" si="14"/>
        <v>131.1499</v>
      </c>
      <c r="K48" s="711"/>
      <c r="L48" s="710">
        <v>122.57</v>
      </c>
      <c r="M48" s="712"/>
    </row>
    <row r="49" spans="1:13" ht="12.75">
      <c r="A49" s="781"/>
      <c r="B49" s="24">
        <v>3</v>
      </c>
      <c r="C49" s="679" t="s">
        <v>562</v>
      </c>
      <c r="D49" s="119" t="s">
        <v>281</v>
      </c>
      <c r="E49" s="271"/>
      <c r="F49" s="710">
        <f t="shared" si="12"/>
        <v>233.43194365000005</v>
      </c>
      <c r="G49" s="711"/>
      <c r="H49" s="710">
        <f t="shared" si="13"/>
        <v>218.16069500000003</v>
      </c>
      <c r="I49" s="711"/>
      <c r="J49" s="710">
        <f t="shared" si="14"/>
        <v>203.88850000000002</v>
      </c>
      <c r="K49" s="711"/>
      <c r="L49" s="710">
        <v>190.55</v>
      </c>
      <c r="M49" s="712"/>
    </row>
    <row r="50" spans="1:13" ht="12.75">
      <c r="A50" s="781"/>
      <c r="B50" s="24">
        <v>4</v>
      </c>
      <c r="C50" s="679" t="s">
        <v>562</v>
      </c>
      <c r="D50" s="119" t="s">
        <v>282</v>
      </c>
      <c r="E50" s="271"/>
      <c r="F50" s="710">
        <f t="shared" si="12"/>
        <v>258.66782945000006</v>
      </c>
      <c r="G50" s="711"/>
      <c r="H50" s="710">
        <f t="shared" si="13"/>
        <v>241.74563500000005</v>
      </c>
      <c r="I50" s="711"/>
      <c r="J50" s="710">
        <f t="shared" si="14"/>
        <v>225.93050000000002</v>
      </c>
      <c r="K50" s="711"/>
      <c r="L50" s="710">
        <v>211.15</v>
      </c>
      <c r="M50" s="712"/>
    </row>
    <row r="51" spans="1:13" ht="12.75">
      <c r="A51" s="781"/>
      <c r="B51" s="24">
        <v>5</v>
      </c>
      <c r="C51" s="679" t="s">
        <v>562</v>
      </c>
      <c r="D51" s="119" t="s">
        <v>283</v>
      </c>
      <c r="E51" s="271"/>
      <c r="F51" s="710">
        <f t="shared" si="12"/>
        <v>605.6612592000001</v>
      </c>
      <c r="G51" s="711"/>
      <c r="H51" s="710">
        <f t="shared" si="13"/>
        <v>566.0385600000001</v>
      </c>
      <c r="I51" s="711"/>
      <c r="J51" s="710">
        <f t="shared" si="14"/>
        <v>529.008</v>
      </c>
      <c r="K51" s="711"/>
      <c r="L51" s="710">
        <v>494.4</v>
      </c>
      <c r="M51" s="712"/>
    </row>
    <row r="52" spans="1:13" ht="13.5" thickBot="1">
      <c r="A52" s="782"/>
      <c r="B52" s="25">
        <v>6</v>
      </c>
      <c r="C52" s="684" t="s">
        <v>562</v>
      </c>
      <c r="D52" s="121" t="s">
        <v>534</v>
      </c>
      <c r="E52" s="713"/>
      <c r="F52" s="714">
        <f t="shared" si="12"/>
        <v>1261.7942900000005</v>
      </c>
      <c r="G52" s="715"/>
      <c r="H52" s="714">
        <f t="shared" si="13"/>
        <v>1179.2470000000003</v>
      </c>
      <c r="I52" s="715"/>
      <c r="J52" s="714">
        <f t="shared" si="14"/>
        <v>1102.1000000000001</v>
      </c>
      <c r="K52" s="715"/>
      <c r="L52" s="714">
        <v>1030</v>
      </c>
      <c r="M52" s="716"/>
    </row>
    <row r="53" spans="1:13" ht="13.5" thickBot="1">
      <c r="A53" s="18"/>
      <c r="B53" s="17"/>
      <c r="C53" s="18"/>
      <c r="D53" s="106"/>
      <c r="E53" s="18"/>
      <c r="F53" s="18"/>
      <c r="G53" s="312"/>
      <c r="H53" s="312"/>
      <c r="I53" s="312"/>
      <c r="J53" s="312"/>
      <c r="K53" s="312"/>
      <c r="L53" s="312"/>
      <c r="M53" s="310"/>
    </row>
    <row r="54" spans="1:13" ht="12.75">
      <c r="A54" s="783" t="s">
        <v>538</v>
      </c>
      <c r="B54" s="122">
        <v>1</v>
      </c>
      <c r="C54" s="10" t="s">
        <v>543</v>
      </c>
      <c r="D54" s="42" t="s">
        <v>284</v>
      </c>
      <c r="E54" s="272">
        <v>1</v>
      </c>
      <c r="F54" s="335"/>
      <c r="G54" s="216">
        <f aca="true" t="shared" si="15" ref="G54:G71">ROUND(I54*1.05,2)</f>
        <v>4.62</v>
      </c>
      <c r="H54" s="216"/>
      <c r="I54" s="216">
        <f aca="true" t="shared" si="16" ref="I54:I71">ROUND(K54*1.05,2)</f>
        <v>4.4</v>
      </c>
      <c r="J54" s="216"/>
      <c r="K54" s="216">
        <f aca="true" t="shared" si="17" ref="K54:K71">ROUND(M54*1.05,2)</f>
        <v>4.19</v>
      </c>
      <c r="L54" s="216"/>
      <c r="M54" s="278">
        <v>3.99</v>
      </c>
    </row>
    <row r="55" spans="1:13" ht="12.75">
      <c r="A55" s="784"/>
      <c r="B55" s="196">
        <f aca="true" t="shared" si="18" ref="B55:B71">1+B54</f>
        <v>2</v>
      </c>
      <c r="C55" s="12" t="s">
        <v>543</v>
      </c>
      <c r="D55" s="45" t="s">
        <v>285</v>
      </c>
      <c r="E55" s="273">
        <v>1</v>
      </c>
      <c r="F55" s="336"/>
      <c r="G55" s="275">
        <f t="shared" si="15"/>
        <v>4.79</v>
      </c>
      <c r="H55" s="275"/>
      <c r="I55" s="275">
        <f t="shared" si="16"/>
        <v>4.56</v>
      </c>
      <c r="J55" s="275"/>
      <c r="K55" s="275">
        <f t="shared" si="17"/>
        <v>4.34</v>
      </c>
      <c r="L55" s="275"/>
      <c r="M55" s="305">
        <v>4.13</v>
      </c>
    </row>
    <row r="56" spans="1:13" ht="12.75">
      <c r="A56" s="784"/>
      <c r="B56" s="196">
        <f t="shared" si="18"/>
        <v>3</v>
      </c>
      <c r="C56" s="12" t="s">
        <v>543</v>
      </c>
      <c r="D56" s="45" t="s">
        <v>286</v>
      </c>
      <c r="E56" s="273">
        <v>1</v>
      </c>
      <c r="F56" s="336"/>
      <c r="G56" s="275">
        <f t="shared" si="15"/>
        <v>5.02</v>
      </c>
      <c r="H56" s="275"/>
      <c r="I56" s="275">
        <f t="shared" si="16"/>
        <v>4.78</v>
      </c>
      <c r="J56" s="275"/>
      <c r="K56" s="275">
        <f t="shared" si="17"/>
        <v>4.55</v>
      </c>
      <c r="L56" s="275"/>
      <c r="M56" s="305">
        <v>4.33</v>
      </c>
    </row>
    <row r="57" spans="1:13" ht="12.75">
      <c r="A57" s="784"/>
      <c r="B57" s="196">
        <f t="shared" si="18"/>
        <v>4</v>
      </c>
      <c r="C57" s="12" t="s">
        <v>543</v>
      </c>
      <c r="D57" s="45" t="s">
        <v>287</v>
      </c>
      <c r="E57" s="273">
        <v>1</v>
      </c>
      <c r="F57" s="336"/>
      <c r="G57" s="275">
        <f t="shared" si="15"/>
        <v>5.17</v>
      </c>
      <c r="H57" s="275"/>
      <c r="I57" s="275">
        <f t="shared" si="16"/>
        <v>4.92</v>
      </c>
      <c r="J57" s="275"/>
      <c r="K57" s="275">
        <f t="shared" si="17"/>
        <v>4.69</v>
      </c>
      <c r="L57" s="275"/>
      <c r="M57" s="305">
        <v>4.47</v>
      </c>
    </row>
    <row r="58" spans="1:13" ht="12.75">
      <c r="A58" s="784"/>
      <c r="B58" s="196">
        <f t="shared" si="18"/>
        <v>5</v>
      </c>
      <c r="C58" s="12" t="s">
        <v>543</v>
      </c>
      <c r="D58" s="45" t="s">
        <v>288</v>
      </c>
      <c r="E58" s="273">
        <v>1</v>
      </c>
      <c r="F58" s="336"/>
      <c r="G58" s="275">
        <f t="shared" si="15"/>
        <v>6.39</v>
      </c>
      <c r="H58" s="275"/>
      <c r="I58" s="275">
        <f t="shared" si="16"/>
        <v>6.09</v>
      </c>
      <c r="J58" s="275"/>
      <c r="K58" s="275">
        <f t="shared" si="17"/>
        <v>5.8</v>
      </c>
      <c r="L58" s="275"/>
      <c r="M58" s="305">
        <v>5.52</v>
      </c>
    </row>
    <row r="59" spans="1:13" ht="12.75">
      <c r="A59" s="784"/>
      <c r="B59" s="196">
        <f t="shared" si="18"/>
        <v>6</v>
      </c>
      <c r="C59" s="12" t="s">
        <v>543</v>
      </c>
      <c r="D59" s="45" t="s">
        <v>289</v>
      </c>
      <c r="E59" s="273">
        <v>1</v>
      </c>
      <c r="F59" s="336"/>
      <c r="G59" s="275">
        <f t="shared" si="15"/>
        <v>6.56</v>
      </c>
      <c r="H59" s="275"/>
      <c r="I59" s="275">
        <f t="shared" si="16"/>
        <v>6.25</v>
      </c>
      <c r="J59" s="275"/>
      <c r="K59" s="275">
        <f t="shared" si="17"/>
        <v>5.95</v>
      </c>
      <c r="L59" s="275"/>
      <c r="M59" s="305">
        <v>5.67</v>
      </c>
    </row>
    <row r="60" spans="1:13" ht="12.75">
      <c r="A60" s="784"/>
      <c r="B60" s="196">
        <f t="shared" si="18"/>
        <v>7</v>
      </c>
      <c r="C60" s="12" t="s">
        <v>543</v>
      </c>
      <c r="D60" s="45" t="s">
        <v>290</v>
      </c>
      <c r="E60" s="273">
        <v>1</v>
      </c>
      <c r="F60" s="336"/>
      <c r="G60" s="275">
        <f t="shared" si="15"/>
        <v>6.87</v>
      </c>
      <c r="H60" s="275"/>
      <c r="I60" s="275">
        <f t="shared" si="16"/>
        <v>6.54</v>
      </c>
      <c r="J60" s="275"/>
      <c r="K60" s="275">
        <f t="shared" si="17"/>
        <v>6.23</v>
      </c>
      <c r="L60" s="275"/>
      <c r="M60" s="305">
        <v>5.93</v>
      </c>
    </row>
    <row r="61" spans="1:13" ht="12.75">
      <c r="A61" s="784"/>
      <c r="B61" s="196">
        <f t="shared" si="18"/>
        <v>8</v>
      </c>
      <c r="C61" s="12" t="s">
        <v>543</v>
      </c>
      <c r="D61" s="45" t="s">
        <v>291</v>
      </c>
      <c r="E61" s="273">
        <v>1</v>
      </c>
      <c r="F61" s="336"/>
      <c r="G61" s="275">
        <f t="shared" si="15"/>
        <v>7.34</v>
      </c>
      <c r="H61" s="275"/>
      <c r="I61" s="275">
        <f t="shared" si="16"/>
        <v>6.99</v>
      </c>
      <c r="J61" s="275"/>
      <c r="K61" s="275">
        <f t="shared" si="17"/>
        <v>6.66</v>
      </c>
      <c r="L61" s="275"/>
      <c r="M61" s="305">
        <v>6.34</v>
      </c>
    </row>
    <row r="62" spans="1:13" ht="12.75">
      <c r="A62" s="784"/>
      <c r="B62" s="196">
        <f t="shared" si="18"/>
        <v>9</v>
      </c>
      <c r="C62" s="12" t="s">
        <v>543</v>
      </c>
      <c r="D62" s="45" t="s">
        <v>292</v>
      </c>
      <c r="E62" s="273">
        <v>1</v>
      </c>
      <c r="F62" s="336"/>
      <c r="G62" s="275">
        <f t="shared" si="15"/>
        <v>7.88</v>
      </c>
      <c r="H62" s="275"/>
      <c r="I62" s="275">
        <f t="shared" si="16"/>
        <v>7.5</v>
      </c>
      <c r="J62" s="275"/>
      <c r="K62" s="275">
        <f t="shared" si="17"/>
        <v>7.14</v>
      </c>
      <c r="L62" s="275"/>
      <c r="M62" s="305">
        <v>6.8</v>
      </c>
    </row>
    <row r="63" spans="1:13" ht="12.75">
      <c r="A63" s="784"/>
      <c r="B63" s="196">
        <f t="shared" si="18"/>
        <v>10</v>
      </c>
      <c r="C63" s="12" t="s">
        <v>543</v>
      </c>
      <c r="D63" s="45" t="s">
        <v>293</v>
      </c>
      <c r="E63" s="273">
        <v>1</v>
      </c>
      <c r="F63" s="336"/>
      <c r="G63" s="275">
        <f t="shared" si="15"/>
        <v>8.54</v>
      </c>
      <c r="H63" s="275"/>
      <c r="I63" s="275">
        <f t="shared" si="16"/>
        <v>8.13</v>
      </c>
      <c r="J63" s="275"/>
      <c r="K63" s="275">
        <f t="shared" si="17"/>
        <v>7.74</v>
      </c>
      <c r="L63" s="275"/>
      <c r="M63" s="305">
        <v>7.37</v>
      </c>
    </row>
    <row r="64" spans="1:13" ht="12.75">
      <c r="A64" s="784"/>
      <c r="B64" s="196">
        <f t="shared" si="18"/>
        <v>11</v>
      </c>
      <c r="C64" s="12" t="s">
        <v>543</v>
      </c>
      <c r="D64" s="45" t="s">
        <v>294</v>
      </c>
      <c r="E64" s="273">
        <v>1</v>
      </c>
      <c r="F64" s="336"/>
      <c r="G64" s="275">
        <f t="shared" si="15"/>
        <v>9.66</v>
      </c>
      <c r="H64" s="275"/>
      <c r="I64" s="275">
        <f t="shared" si="16"/>
        <v>9.2</v>
      </c>
      <c r="J64" s="275"/>
      <c r="K64" s="275">
        <f t="shared" si="17"/>
        <v>8.76</v>
      </c>
      <c r="L64" s="275"/>
      <c r="M64" s="305">
        <v>8.34</v>
      </c>
    </row>
    <row r="65" spans="1:13" ht="12.75">
      <c r="A65" s="784"/>
      <c r="B65" s="196">
        <f t="shared" si="18"/>
        <v>12</v>
      </c>
      <c r="C65" s="12" t="s">
        <v>543</v>
      </c>
      <c r="D65" s="45" t="s">
        <v>295</v>
      </c>
      <c r="E65" s="273">
        <v>1</v>
      </c>
      <c r="F65" s="336"/>
      <c r="G65" s="275">
        <f t="shared" si="15"/>
        <v>10.26</v>
      </c>
      <c r="H65" s="275"/>
      <c r="I65" s="275">
        <f t="shared" si="16"/>
        <v>9.77</v>
      </c>
      <c r="J65" s="275"/>
      <c r="K65" s="275">
        <f t="shared" si="17"/>
        <v>9.3</v>
      </c>
      <c r="L65" s="275"/>
      <c r="M65" s="305">
        <v>8.86</v>
      </c>
    </row>
    <row r="66" spans="1:13" ht="12.75">
      <c r="A66" s="784"/>
      <c r="B66" s="196">
        <f t="shared" si="18"/>
        <v>13</v>
      </c>
      <c r="C66" s="12" t="s">
        <v>543</v>
      </c>
      <c r="D66" s="45" t="s">
        <v>296</v>
      </c>
      <c r="E66" s="273">
        <v>1</v>
      </c>
      <c r="F66" s="336"/>
      <c r="G66" s="275">
        <f t="shared" si="15"/>
        <v>11.15</v>
      </c>
      <c r="H66" s="275"/>
      <c r="I66" s="275">
        <f t="shared" si="16"/>
        <v>10.62</v>
      </c>
      <c r="J66" s="275"/>
      <c r="K66" s="275">
        <f t="shared" si="17"/>
        <v>10.11</v>
      </c>
      <c r="L66" s="275"/>
      <c r="M66" s="305">
        <v>9.63</v>
      </c>
    </row>
    <row r="67" spans="1:13" ht="12.75">
      <c r="A67" s="784"/>
      <c r="B67" s="196">
        <f t="shared" si="18"/>
        <v>14</v>
      </c>
      <c r="C67" s="12" t="s">
        <v>543</v>
      </c>
      <c r="D67" s="45" t="s">
        <v>297</v>
      </c>
      <c r="E67" s="273">
        <v>1</v>
      </c>
      <c r="F67" s="336"/>
      <c r="G67" s="275">
        <f t="shared" si="15"/>
        <v>11.99</v>
      </c>
      <c r="H67" s="275"/>
      <c r="I67" s="275">
        <f t="shared" si="16"/>
        <v>11.42</v>
      </c>
      <c r="J67" s="275"/>
      <c r="K67" s="275">
        <f t="shared" si="17"/>
        <v>10.88</v>
      </c>
      <c r="L67" s="275"/>
      <c r="M67" s="305">
        <v>10.36</v>
      </c>
    </row>
    <row r="68" spans="1:13" ht="12.75">
      <c r="A68" s="784"/>
      <c r="B68" s="196">
        <f t="shared" si="18"/>
        <v>15</v>
      </c>
      <c r="C68" s="12" t="s">
        <v>543</v>
      </c>
      <c r="D68" s="45" t="s">
        <v>298</v>
      </c>
      <c r="E68" s="273">
        <v>1</v>
      </c>
      <c r="F68" s="336"/>
      <c r="G68" s="275">
        <f t="shared" si="15"/>
        <v>12.43</v>
      </c>
      <c r="H68" s="275"/>
      <c r="I68" s="275">
        <f t="shared" si="16"/>
        <v>11.84</v>
      </c>
      <c r="J68" s="275"/>
      <c r="K68" s="275">
        <f t="shared" si="17"/>
        <v>11.28</v>
      </c>
      <c r="L68" s="275"/>
      <c r="M68" s="305">
        <v>10.74</v>
      </c>
    </row>
    <row r="69" spans="1:13" ht="12.75">
      <c r="A69" s="784"/>
      <c r="B69" s="196">
        <f t="shared" si="18"/>
        <v>16</v>
      </c>
      <c r="C69" s="12" t="s">
        <v>543</v>
      </c>
      <c r="D69" s="45" t="s">
        <v>299</v>
      </c>
      <c r="E69" s="273">
        <v>0.5</v>
      </c>
      <c r="F69" s="336"/>
      <c r="G69" s="275">
        <f t="shared" si="15"/>
        <v>12.74</v>
      </c>
      <c r="H69" s="275"/>
      <c r="I69" s="275">
        <f t="shared" si="16"/>
        <v>12.13</v>
      </c>
      <c r="J69" s="275"/>
      <c r="K69" s="275">
        <f t="shared" si="17"/>
        <v>11.55</v>
      </c>
      <c r="L69" s="275"/>
      <c r="M69" s="305">
        <v>11</v>
      </c>
    </row>
    <row r="70" spans="1:13" ht="12.75">
      <c r="A70" s="784"/>
      <c r="B70" s="196">
        <f t="shared" si="18"/>
        <v>17</v>
      </c>
      <c r="C70" s="12" t="s">
        <v>543</v>
      </c>
      <c r="D70" s="45" t="s">
        <v>300</v>
      </c>
      <c r="E70" s="273">
        <v>0.5</v>
      </c>
      <c r="F70" s="336"/>
      <c r="G70" s="275">
        <f t="shared" si="15"/>
        <v>14.84</v>
      </c>
      <c r="H70" s="275"/>
      <c r="I70" s="275">
        <f t="shared" si="16"/>
        <v>14.13</v>
      </c>
      <c r="J70" s="275"/>
      <c r="K70" s="275">
        <f t="shared" si="17"/>
        <v>13.46</v>
      </c>
      <c r="L70" s="275"/>
      <c r="M70" s="305">
        <v>12.82</v>
      </c>
    </row>
    <row r="71" spans="1:13" ht="13.5" thickBot="1">
      <c r="A71" s="785"/>
      <c r="B71" s="201">
        <f t="shared" si="18"/>
        <v>18</v>
      </c>
      <c r="C71" s="14" t="s">
        <v>606</v>
      </c>
      <c r="D71" s="48" t="s">
        <v>539</v>
      </c>
      <c r="E71" s="274">
        <v>0.2</v>
      </c>
      <c r="F71" s="337"/>
      <c r="G71" s="307">
        <f t="shared" si="15"/>
        <v>28.01</v>
      </c>
      <c r="H71" s="307"/>
      <c r="I71" s="307">
        <f t="shared" si="16"/>
        <v>26.68</v>
      </c>
      <c r="J71" s="307"/>
      <c r="K71" s="307">
        <f t="shared" si="17"/>
        <v>25.41</v>
      </c>
      <c r="L71" s="307"/>
      <c r="M71" s="308">
        <v>24.2</v>
      </c>
    </row>
    <row r="72" spans="7:13" ht="13.5" thickBot="1">
      <c r="G72" s="340"/>
      <c r="H72" s="340"/>
      <c r="I72" s="340"/>
      <c r="J72" s="340"/>
      <c r="K72" s="340"/>
      <c r="L72" s="340"/>
      <c r="M72" s="4"/>
    </row>
    <row r="73" spans="1:13" ht="12.75">
      <c r="A73" s="341" t="s">
        <v>540</v>
      </c>
      <c r="B73" s="717">
        <v>1</v>
      </c>
      <c r="C73" s="12" t="s">
        <v>544</v>
      </c>
      <c r="D73" s="45" t="s">
        <v>286</v>
      </c>
      <c r="E73" s="718">
        <v>0.5</v>
      </c>
      <c r="F73" s="602"/>
      <c r="G73" s="602">
        <f aca="true" t="shared" si="19" ref="G73:G78">I73*1.05</f>
        <v>9.881255475000001</v>
      </c>
      <c r="H73" s="719"/>
      <c r="I73" s="602">
        <f aca="true" t="shared" si="20" ref="I73:I78">K73*1.05</f>
        <v>9.4107195</v>
      </c>
      <c r="J73" s="719"/>
      <c r="K73" s="602">
        <f aca="true" t="shared" si="21" ref="K73:K78">M73*1.05</f>
        <v>8.96259</v>
      </c>
      <c r="L73" s="719"/>
      <c r="M73" s="720">
        <v>8.5358</v>
      </c>
    </row>
    <row r="74" spans="1:13" s="339" customFormat="1" ht="12.75">
      <c r="A74" s="342"/>
      <c r="B74" s="717">
        <v>2</v>
      </c>
      <c r="C74" s="721" t="s">
        <v>544</v>
      </c>
      <c r="D74" s="722" t="s">
        <v>768</v>
      </c>
      <c r="E74" s="717">
        <v>0.5</v>
      </c>
      <c r="F74" s="723"/>
      <c r="G74" s="602">
        <f t="shared" si="19"/>
        <v>20.476071</v>
      </c>
      <c r="H74" s="723"/>
      <c r="I74" s="602">
        <f t="shared" si="20"/>
        <v>19.50102</v>
      </c>
      <c r="J74" s="723"/>
      <c r="K74" s="602">
        <f t="shared" si="21"/>
        <v>18.5724</v>
      </c>
      <c r="L74" s="723"/>
      <c r="M74" s="585">
        <v>17.688</v>
      </c>
    </row>
    <row r="75" spans="1:13" s="339" customFormat="1" ht="12.75">
      <c r="A75" s="342"/>
      <c r="B75" s="717">
        <v>3</v>
      </c>
      <c r="C75" s="721" t="s">
        <v>544</v>
      </c>
      <c r="D75" s="722" t="s">
        <v>767</v>
      </c>
      <c r="E75" s="718">
        <v>0.25</v>
      </c>
      <c r="F75" s="723"/>
      <c r="G75" s="602">
        <f t="shared" si="19"/>
        <v>16.42669875</v>
      </c>
      <c r="H75" s="723"/>
      <c r="I75" s="602">
        <f t="shared" si="20"/>
        <v>15.644475</v>
      </c>
      <c r="J75" s="723"/>
      <c r="K75" s="602">
        <f t="shared" si="21"/>
        <v>14.8995</v>
      </c>
      <c r="L75" s="723"/>
      <c r="M75" s="585">
        <v>14.19</v>
      </c>
    </row>
    <row r="76" spans="1:13" ht="12.75">
      <c r="A76" s="343"/>
      <c r="B76" s="717">
        <v>4</v>
      </c>
      <c r="C76" s="12" t="s">
        <v>544</v>
      </c>
      <c r="D76" s="45" t="s">
        <v>295</v>
      </c>
      <c r="E76" s="718">
        <v>0.25</v>
      </c>
      <c r="F76" s="602"/>
      <c r="G76" s="602">
        <f t="shared" si="19"/>
        <v>14.6744017875</v>
      </c>
      <c r="H76" s="719"/>
      <c r="I76" s="602">
        <f t="shared" si="20"/>
        <v>13.975620750000001</v>
      </c>
      <c r="J76" s="719"/>
      <c r="K76" s="602">
        <f t="shared" si="21"/>
        <v>13.310115</v>
      </c>
      <c r="L76" s="719"/>
      <c r="M76" s="720">
        <v>12.6763</v>
      </c>
    </row>
    <row r="77" spans="1:13" ht="12.75">
      <c r="A77" s="167"/>
      <c r="B77" s="717">
        <v>5</v>
      </c>
      <c r="C77" s="12" t="s">
        <v>544</v>
      </c>
      <c r="D77" s="45" t="s">
        <v>298</v>
      </c>
      <c r="E77" s="718">
        <v>0.25</v>
      </c>
      <c r="F77" s="602"/>
      <c r="G77" s="602">
        <f t="shared" si="19"/>
        <v>20.2786959375</v>
      </c>
      <c r="H77" s="719"/>
      <c r="I77" s="602">
        <f t="shared" si="20"/>
        <v>19.31304375</v>
      </c>
      <c r="J77" s="719"/>
      <c r="K77" s="602">
        <f t="shared" si="21"/>
        <v>18.393375</v>
      </c>
      <c r="L77" s="719"/>
      <c r="M77" s="720">
        <v>17.5175</v>
      </c>
    </row>
    <row r="78" spans="1:13" ht="13.5" thickBot="1">
      <c r="A78" s="344"/>
      <c r="B78" s="717">
        <v>6</v>
      </c>
      <c r="C78" s="12" t="s">
        <v>544</v>
      </c>
      <c r="D78" s="45" t="s">
        <v>541</v>
      </c>
      <c r="E78" s="718">
        <v>0.2</v>
      </c>
      <c r="F78" s="602"/>
      <c r="G78" s="602">
        <f t="shared" si="19"/>
        <v>35.026838437500004</v>
      </c>
      <c r="H78" s="719"/>
      <c r="I78" s="602">
        <f t="shared" si="20"/>
        <v>33.35889375</v>
      </c>
      <c r="J78" s="719"/>
      <c r="K78" s="602">
        <f t="shared" si="21"/>
        <v>31.770375</v>
      </c>
      <c r="L78" s="719"/>
      <c r="M78" s="720">
        <v>30.2575</v>
      </c>
    </row>
    <row r="81" ht="12.75">
      <c r="M81" s="3" t="s">
        <v>498</v>
      </c>
    </row>
  </sheetData>
  <mergeCells count="14">
    <mergeCell ref="B1:I1"/>
    <mergeCell ref="C4:C6"/>
    <mergeCell ref="D4:D6"/>
    <mergeCell ref="E4:E6"/>
    <mergeCell ref="F4:M5"/>
    <mergeCell ref="L6:M6"/>
    <mergeCell ref="J6:K6"/>
    <mergeCell ref="H6:I6"/>
    <mergeCell ref="F6:G6"/>
    <mergeCell ref="A47:A52"/>
    <mergeCell ref="A54:A71"/>
    <mergeCell ref="A7:M7"/>
    <mergeCell ref="A24:A45"/>
    <mergeCell ref="A9:A1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60" r:id="rId4"/>
  <drawing r:id="rId3"/>
  <legacyDrawing r:id="rId2"/>
  <oleObjects>
    <oleObject progId="Paint.Picture" shapeId="185529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workbookViewId="0" topLeftCell="A1">
      <selection activeCell="I2" sqref="I2"/>
    </sheetView>
  </sheetViews>
  <sheetFormatPr defaultColWidth="9.00390625" defaultRowHeight="12.75"/>
  <cols>
    <col min="1" max="1" width="23.25390625" style="339" customWidth="1"/>
    <col min="2" max="2" width="3.125" style="339" customWidth="1"/>
    <col min="3" max="3" width="22.375" style="339" customWidth="1"/>
    <col min="4" max="4" width="8.625" style="339" customWidth="1"/>
    <col min="5" max="5" width="8.375" style="339" customWidth="1"/>
    <col min="6" max="16384" width="9.125" style="339" customWidth="1"/>
  </cols>
  <sheetData>
    <row r="1" spans="2:8" ht="12.75">
      <c r="B1" s="768"/>
      <c r="C1" s="768"/>
      <c r="D1" s="768"/>
      <c r="E1" s="768"/>
      <c r="F1" s="768"/>
      <c r="G1" s="768"/>
      <c r="H1" s="334"/>
    </row>
    <row r="2" spans="1:9" ht="12.75">
      <c r="A2" s="28" t="s">
        <v>52</v>
      </c>
      <c r="B2" s="30"/>
      <c r="C2" s="29"/>
      <c r="D2" s="29"/>
      <c r="E2" s="29"/>
      <c r="F2" s="29"/>
      <c r="G2" s="29"/>
      <c r="H2" s="334"/>
      <c r="I2" s="32" t="s">
        <v>892</v>
      </c>
    </row>
    <row r="3" ht="12.75">
      <c r="H3" s="334"/>
    </row>
    <row r="4" spans="1:9" ht="12.75">
      <c r="A4" s="16"/>
      <c r="B4" s="17"/>
      <c r="C4" s="773" t="s">
        <v>20</v>
      </c>
      <c r="D4" s="776" t="s">
        <v>21</v>
      </c>
      <c r="E4" s="792" t="s">
        <v>22</v>
      </c>
      <c r="F4" s="794" t="s">
        <v>766</v>
      </c>
      <c r="G4" s="794"/>
      <c r="H4" s="794"/>
      <c r="I4" s="795"/>
    </row>
    <row r="5" spans="1:9" ht="12.75">
      <c r="A5" s="16"/>
      <c r="B5" s="9"/>
      <c r="C5" s="774"/>
      <c r="D5" s="776"/>
      <c r="E5" s="792"/>
      <c r="F5" s="797"/>
      <c r="G5" s="797"/>
      <c r="H5" s="797"/>
      <c r="I5" s="798"/>
    </row>
    <row r="6" spans="1:9" ht="12.75">
      <c r="A6" s="16"/>
      <c r="B6" s="18"/>
      <c r="C6" s="775"/>
      <c r="D6" s="776"/>
      <c r="E6" s="792"/>
      <c r="F6" s="19" t="s">
        <v>23</v>
      </c>
      <c r="G6" s="19" t="s">
        <v>24</v>
      </c>
      <c r="H6" s="345" t="s">
        <v>25</v>
      </c>
      <c r="I6" s="346" t="s">
        <v>26</v>
      </c>
    </row>
    <row r="7" spans="1:9" ht="12.75" customHeight="1">
      <c r="A7" s="771" t="s">
        <v>769</v>
      </c>
      <c r="B7" s="771"/>
      <c r="C7" s="771"/>
      <c r="D7" s="771"/>
      <c r="E7" s="771"/>
      <c r="F7" s="771"/>
      <c r="G7" s="771"/>
      <c r="H7" s="771"/>
      <c r="I7" s="771"/>
    </row>
    <row r="8" spans="1:9" ht="13.5" customHeight="1" thickBot="1">
      <c r="A8" s="819"/>
      <c r="B8" s="819"/>
      <c r="C8" s="819"/>
      <c r="D8" s="819"/>
      <c r="E8" s="819"/>
      <c r="F8" s="819"/>
      <c r="G8" s="819"/>
      <c r="H8" s="819"/>
      <c r="I8" s="819"/>
    </row>
    <row r="9" spans="1:9" ht="12.75">
      <c r="A9" s="347" t="s">
        <v>770</v>
      </c>
      <c r="B9" s="688">
        <v>1</v>
      </c>
      <c r="C9" s="490" t="s">
        <v>771</v>
      </c>
      <c r="D9" s="361" t="s">
        <v>772</v>
      </c>
      <c r="E9" s="348">
        <v>200</v>
      </c>
      <c r="F9" s="600">
        <f aca="true" t="shared" si="0" ref="F9:G19">G9*1.05</f>
        <v>2.7783000000000007</v>
      </c>
      <c r="G9" s="600">
        <f t="shared" si="0"/>
        <v>2.6460000000000004</v>
      </c>
      <c r="H9" s="581">
        <v>2.52</v>
      </c>
      <c r="I9" s="689">
        <v>2.52</v>
      </c>
    </row>
    <row r="10" spans="1:9" ht="12.75">
      <c r="A10" s="349" t="s">
        <v>773</v>
      </c>
      <c r="B10" s="118">
        <f aca="true" t="shared" si="1" ref="B10:B19">1+B9</f>
        <v>2</v>
      </c>
      <c r="C10" s="492" t="s">
        <v>774</v>
      </c>
      <c r="D10" s="265" t="s">
        <v>44</v>
      </c>
      <c r="E10" s="350">
        <v>200</v>
      </c>
      <c r="F10" s="602">
        <f t="shared" si="0"/>
        <v>4.1454</v>
      </c>
      <c r="G10" s="602">
        <f t="shared" si="0"/>
        <v>3.948</v>
      </c>
      <c r="H10" s="585">
        <v>3.76</v>
      </c>
      <c r="I10" s="690">
        <v>3.76</v>
      </c>
    </row>
    <row r="11" spans="1:9" ht="12.75">
      <c r="A11" s="349"/>
      <c r="B11" s="118">
        <f t="shared" si="1"/>
        <v>3</v>
      </c>
      <c r="C11" s="492" t="s">
        <v>775</v>
      </c>
      <c r="D11" s="265" t="s">
        <v>44</v>
      </c>
      <c r="E11" s="350">
        <v>200</v>
      </c>
      <c r="F11" s="602">
        <f t="shared" si="0"/>
        <v>5.7219750000000005</v>
      </c>
      <c r="G11" s="602">
        <f t="shared" si="0"/>
        <v>5.4495000000000005</v>
      </c>
      <c r="H11" s="585">
        <v>5.19</v>
      </c>
      <c r="I11" s="690">
        <v>5.19</v>
      </c>
    </row>
    <row r="12" spans="1:9" ht="12.75">
      <c r="A12" s="349"/>
      <c r="B12" s="118">
        <f t="shared" si="1"/>
        <v>4</v>
      </c>
      <c r="C12" s="492" t="s">
        <v>776</v>
      </c>
      <c r="D12" s="265" t="s">
        <v>45</v>
      </c>
      <c r="E12" s="350">
        <v>100</v>
      </c>
      <c r="F12" s="602">
        <f t="shared" si="0"/>
        <v>7.95632625994695</v>
      </c>
      <c r="G12" s="602">
        <f t="shared" si="0"/>
        <v>7.577453580901857</v>
      </c>
      <c r="H12" s="585">
        <v>7.216622458001768</v>
      </c>
      <c r="I12" s="690">
        <v>7.216622458001768</v>
      </c>
    </row>
    <row r="13" spans="1:9" ht="12.75">
      <c r="A13" s="349"/>
      <c r="B13" s="118">
        <f t="shared" si="1"/>
        <v>5</v>
      </c>
      <c r="C13" s="492" t="s">
        <v>777</v>
      </c>
      <c r="D13" s="265" t="s">
        <v>46</v>
      </c>
      <c r="E13" s="350">
        <v>50</v>
      </c>
      <c r="F13" s="602">
        <f t="shared" si="0"/>
        <v>12.597516578249339</v>
      </c>
      <c r="G13" s="602">
        <f t="shared" si="0"/>
        <v>11.997634836427942</v>
      </c>
      <c r="H13" s="585">
        <v>11.426318891836134</v>
      </c>
      <c r="I13" s="690">
        <v>11.426318891836134</v>
      </c>
    </row>
    <row r="14" spans="1:9" ht="12.75">
      <c r="A14" s="349"/>
      <c r="B14" s="118">
        <f t="shared" si="1"/>
        <v>6</v>
      </c>
      <c r="C14" s="492" t="s">
        <v>778</v>
      </c>
      <c r="D14" s="265" t="s">
        <v>46</v>
      </c>
      <c r="E14" s="350">
        <v>50</v>
      </c>
      <c r="F14" s="602">
        <f t="shared" si="0"/>
        <v>13.260543766578254</v>
      </c>
      <c r="G14" s="602">
        <f t="shared" si="0"/>
        <v>12.629089301503098</v>
      </c>
      <c r="H14" s="585">
        <v>12.027704096669616</v>
      </c>
      <c r="I14" s="690">
        <v>12.027704096669616</v>
      </c>
    </row>
    <row r="15" spans="1:9" ht="13.5" thickBot="1">
      <c r="A15" s="349"/>
      <c r="B15" s="691">
        <f t="shared" si="1"/>
        <v>7</v>
      </c>
      <c r="C15" s="494" t="s">
        <v>779</v>
      </c>
      <c r="D15" s="364" t="s">
        <v>780</v>
      </c>
      <c r="E15" s="351">
        <v>50</v>
      </c>
      <c r="F15" s="692">
        <f t="shared" si="0"/>
        <v>29.845777500000004</v>
      </c>
      <c r="G15" s="692">
        <f t="shared" si="0"/>
        <v>28.424550000000004</v>
      </c>
      <c r="H15" s="589">
        <v>27.071</v>
      </c>
      <c r="I15" s="693">
        <v>27.071</v>
      </c>
    </row>
    <row r="16" spans="1:9" ht="12.75">
      <c r="A16" s="820" t="s">
        <v>781</v>
      </c>
      <c r="B16" s="203">
        <f t="shared" si="1"/>
        <v>8</v>
      </c>
      <c r="C16" s="641" t="s">
        <v>782</v>
      </c>
      <c r="D16" s="642" t="s">
        <v>33</v>
      </c>
      <c r="E16" s="117" t="s">
        <v>70</v>
      </c>
      <c r="F16" s="643">
        <f t="shared" si="0"/>
        <v>81.03375</v>
      </c>
      <c r="G16" s="643">
        <f t="shared" si="0"/>
        <v>77.175</v>
      </c>
      <c r="H16" s="643">
        <f>I16*1.05</f>
        <v>73.5</v>
      </c>
      <c r="I16" s="367">
        <v>70</v>
      </c>
    </row>
    <row r="17" spans="1:9" ht="12.75">
      <c r="A17" s="821"/>
      <c r="B17" s="118">
        <f t="shared" si="1"/>
        <v>9</v>
      </c>
      <c r="C17" s="644" t="s">
        <v>782</v>
      </c>
      <c r="D17" s="388" t="s">
        <v>34</v>
      </c>
      <c r="E17" s="119" t="s">
        <v>70</v>
      </c>
      <c r="F17" s="645">
        <f t="shared" si="0"/>
        <v>104.18625000000002</v>
      </c>
      <c r="G17" s="645">
        <f t="shared" si="0"/>
        <v>99.22500000000001</v>
      </c>
      <c r="H17" s="645">
        <f>I17*1.05</f>
        <v>94.5</v>
      </c>
      <c r="I17" s="368">
        <v>90</v>
      </c>
    </row>
    <row r="18" spans="1:9" ht="12.75">
      <c r="A18" s="352"/>
      <c r="B18" s="118">
        <f t="shared" si="1"/>
        <v>10</v>
      </c>
      <c r="C18" s="644" t="s">
        <v>782</v>
      </c>
      <c r="D18" s="388" t="s">
        <v>35</v>
      </c>
      <c r="E18" s="119" t="s">
        <v>70</v>
      </c>
      <c r="F18" s="645">
        <f t="shared" si="0"/>
        <v>127.33875</v>
      </c>
      <c r="G18" s="645">
        <f t="shared" si="0"/>
        <v>121.275</v>
      </c>
      <c r="H18" s="645">
        <f>I18*1.05</f>
        <v>115.5</v>
      </c>
      <c r="I18" s="368">
        <v>110</v>
      </c>
    </row>
    <row r="19" spans="1:9" ht="13.5" thickBot="1">
      <c r="A19" s="353"/>
      <c r="B19" s="120">
        <f t="shared" si="1"/>
        <v>11</v>
      </c>
      <c r="C19" s="646" t="s">
        <v>782</v>
      </c>
      <c r="D19" s="647" t="s">
        <v>36</v>
      </c>
      <c r="E19" s="121" t="s">
        <v>70</v>
      </c>
      <c r="F19" s="648">
        <f t="shared" si="0"/>
        <v>138.91500000000002</v>
      </c>
      <c r="G19" s="648">
        <f t="shared" si="0"/>
        <v>132.3</v>
      </c>
      <c r="H19" s="648">
        <f>I19*1.05</f>
        <v>126</v>
      </c>
      <c r="I19" s="369">
        <v>120</v>
      </c>
    </row>
    <row r="20" spans="1:9" ht="12.75">
      <c r="A20" s="771" t="s">
        <v>783</v>
      </c>
      <c r="B20" s="771"/>
      <c r="C20" s="771"/>
      <c r="D20" s="771"/>
      <c r="E20" s="771"/>
      <c r="F20" s="771"/>
      <c r="G20" s="771"/>
      <c r="H20" s="771"/>
      <c r="I20" s="771"/>
    </row>
    <row r="21" spans="1:9" ht="13.5" thickBot="1">
      <c r="A21" s="819"/>
      <c r="B21" s="819"/>
      <c r="C21" s="819"/>
      <c r="D21" s="819"/>
      <c r="E21" s="819"/>
      <c r="F21" s="819"/>
      <c r="G21" s="819"/>
      <c r="H21" s="819"/>
      <c r="I21" s="819"/>
    </row>
    <row r="22" spans="1:9" ht="13.5" thickBot="1">
      <c r="A22" s="822"/>
      <c r="B22" s="823"/>
      <c r="C22" s="823"/>
      <c r="D22" s="823"/>
      <c r="E22" s="824"/>
      <c r="F22" s="825"/>
      <c r="G22" s="825"/>
      <c r="H22" s="825"/>
      <c r="I22" s="826"/>
    </row>
    <row r="23" spans="1:9" ht="12.75" customHeight="1">
      <c r="A23" s="810" t="s">
        <v>784</v>
      </c>
      <c r="B23" s="23">
        <v>1</v>
      </c>
      <c r="C23" s="10" t="s">
        <v>785</v>
      </c>
      <c r="D23" s="361" t="s">
        <v>786</v>
      </c>
      <c r="E23" s="348">
        <v>2000</v>
      </c>
      <c r="F23" s="354">
        <f>G23*1.05</f>
        <v>3.594326276585822</v>
      </c>
      <c r="G23" s="354">
        <f>H23*1.05</f>
        <v>3.423167882462687</v>
      </c>
      <c r="H23" s="354">
        <f>I23*1.05</f>
        <v>3.260159888059702</v>
      </c>
      <c r="I23" s="367">
        <v>3.104914179104478</v>
      </c>
    </row>
    <row r="24" spans="1:9" ht="12.75" customHeight="1">
      <c r="A24" s="811"/>
      <c r="B24" s="196">
        <f aca="true" t="shared" si="2" ref="B24:B48">1+B23</f>
        <v>2</v>
      </c>
      <c r="C24" s="12" t="s">
        <v>785</v>
      </c>
      <c r="D24" s="265" t="s">
        <v>787</v>
      </c>
      <c r="E24" s="350">
        <v>1000</v>
      </c>
      <c r="F24" s="355">
        <f aca="true" t="shared" si="3" ref="F24:F66">G24*1.05</f>
        <v>4.611636994186047</v>
      </c>
      <c r="G24" s="355">
        <f aca="true" t="shared" si="4" ref="G24:G66">H24*1.05</f>
        <v>4.39203523255814</v>
      </c>
      <c r="H24" s="355">
        <f aca="true" t="shared" si="5" ref="H24:H66">I24*1.05</f>
        <v>4.182890697674418</v>
      </c>
      <c r="I24" s="368">
        <v>3.9837054263565888</v>
      </c>
    </row>
    <row r="25" spans="1:9" ht="12.75" customHeight="1">
      <c r="A25" s="811"/>
      <c r="B25" s="196">
        <f t="shared" si="2"/>
        <v>3</v>
      </c>
      <c r="C25" s="12" t="s">
        <v>785</v>
      </c>
      <c r="D25" s="265" t="s">
        <v>788</v>
      </c>
      <c r="E25" s="350">
        <v>1000</v>
      </c>
      <c r="F25" s="355">
        <f t="shared" si="3"/>
        <v>3.434197761627907</v>
      </c>
      <c r="G25" s="355">
        <f t="shared" si="4"/>
        <v>3.270664534883721</v>
      </c>
      <c r="H25" s="355">
        <f t="shared" si="5"/>
        <v>3.1149186046511628</v>
      </c>
      <c r="I25" s="368">
        <v>2.9665891472868218</v>
      </c>
    </row>
    <row r="26" spans="1:9" ht="12.75" customHeight="1">
      <c r="A26" s="811"/>
      <c r="B26" s="196">
        <f t="shared" si="2"/>
        <v>4</v>
      </c>
      <c r="C26" s="12" t="s">
        <v>785</v>
      </c>
      <c r="D26" s="265" t="s">
        <v>772</v>
      </c>
      <c r="E26" s="350">
        <v>1000</v>
      </c>
      <c r="F26" s="355">
        <f t="shared" si="3"/>
        <v>3.9247974418604654</v>
      </c>
      <c r="G26" s="355">
        <f t="shared" si="4"/>
        <v>3.7379023255813957</v>
      </c>
      <c r="H26" s="355">
        <f t="shared" si="5"/>
        <v>3.559906976744186</v>
      </c>
      <c r="I26" s="368">
        <v>3.3903875968992248</v>
      </c>
    </row>
    <row r="27" spans="1:9" ht="12.75" customHeight="1">
      <c r="A27" s="811"/>
      <c r="B27" s="196">
        <f t="shared" si="2"/>
        <v>5</v>
      </c>
      <c r="C27" s="12" t="s">
        <v>785</v>
      </c>
      <c r="D27" s="265" t="s">
        <v>789</v>
      </c>
      <c r="E27" s="350">
        <v>1000</v>
      </c>
      <c r="F27" s="355">
        <f t="shared" si="3"/>
        <v>6.125487436046513</v>
      </c>
      <c r="G27" s="355">
        <f t="shared" si="4"/>
        <v>5.833797558139536</v>
      </c>
      <c r="H27" s="355">
        <f t="shared" si="5"/>
        <v>5.555997674418606</v>
      </c>
      <c r="I27" s="368">
        <v>5.291426356589148</v>
      </c>
    </row>
    <row r="28" spans="1:9" ht="12.75" customHeight="1">
      <c r="A28" s="811"/>
      <c r="B28" s="196">
        <f t="shared" si="2"/>
        <v>6</v>
      </c>
      <c r="C28" s="12" t="s">
        <v>785</v>
      </c>
      <c r="D28" s="265" t="s">
        <v>44</v>
      </c>
      <c r="E28" s="350">
        <v>1000</v>
      </c>
      <c r="F28" s="355">
        <f t="shared" si="3"/>
        <v>5.32651081395349</v>
      </c>
      <c r="G28" s="355">
        <f t="shared" si="4"/>
        <v>5.072867441860467</v>
      </c>
      <c r="H28" s="355">
        <f t="shared" si="5"/>
        <v>4.8313023255813965</v>
      </c>
      <c r="I28" s="368">
        <v>4.60124031007752</v>
      </c>
    </row>
    <row r="29" spans="1:9" ht="12.75" customHeight="1">
      <c r="A29" s="811"/>
      <c r="B29" s="196">
        <f t="shared" si="2"/>
        <v>7</v>
      </c>
      <c r="C29" s="12" t="s">
        <v>785</v>
      </c>
      <c r="D29" s="265" t="s">
        <v>790</v>
      </c>
      <c r="E29" s="350">
        <v>1000</v>
      </c>
      <c r="F29" s="355">
        <f t="shared" si="3"/>
        <v>8.690622906976746</v>
      </c>
      <c r="G29" s="355">
        <f t="shared" si="4"/>
        <v>8.276783720930233</v>
      </c>
      <c r="H29" s="355">
        <f t="shared" si="5"/>
        <v>7.882651162790697</v>
      </c>
      <c r="I29" s="368">
        <v>7.507286821705426</v>
      </c>
    </row>
    <row r="30" spans="1:9" ht="12.75" customHeight="1">
      <c r="A30" s="811"/>
      <c r="B30" s="196">
        <f t="shared" si="2"/>
        <v>8</v>
      </c>
      <c r="C30" s="12" t="s">
        <v>785</v>
      </c>
      <c r="D30" s="265" t="s">
        <v>45</v>
      </c>
      <c r="E30" s="350">
        <v>100</v>
      </c>
      <c r="F30" s="355">
        <f t="shared" si="3"/>
        <v>12.250974872093026</v>
      </c>
      <c r="G30" s="355">
        <f t="shared" si="4"/>
        <v>11.667595116279072</v>
      </c>
      <c r="H30" s="355">
        <f t="shared" si="5"/>
        <v>11.111995348837212</v>
      </c>
      <c r="I30" s="368">
        <v>10.582852713178296</v>
      </c>
    </row>
    <row r="31" spans="1:9" ht="12.75" customHeight="1" thickBot="1">
      <c r="A31" s="811"/>
      <c r="B31" s="208">
        <f t="shared" si="2"/>
        <v>9</v>
      </c>
      <c r="C31" s="363" t="s">
        <v>785</v>
      </c>
      <c r="D31" s="364" t="s">
        <v>46</v>
      </c>
      <c r="E31" s="351">
        <v>250</v>
      </c>
      <c r="F31" s="370">
        <f t="shared" si="3"/>
        <v>17.549451418604654</v>
      </c>
      <c r="G31" s="370">
        <f t="shared" si="4"/>
        <v>16.713763255813955</v>
      </c>
      <c r="H31" s="370">
        <f t="shared" si="5"/>
        <v>15.91786976744186</v>
      </c>
      <c r="I31" s="371">
        <v>15.159875968992248</v>
      </c>
    </row>
    <row r="32" spans="1:9" ht="12.75" customHeight="1">
      <c r="A32" s="811"/>
      <c r="B32" s="207">
        <f t="shared" si="2"/>
        <v>10</v>
      </c>
      <c r="C32" s="10" t="s">
        <v>791</v>
      </c>
      <c r="D32" s="361" t="s">
        <v>792</v>
      </c>
      <c r="E32" s="348">
        <v>2000</v>
      </c>
      <c r="F32" s="354">
        <f t="shared" si="3"/>
        <v>4.611636994186047</v>
      </c>
      <c r="G32" s="354">
        <f t="shared" si="4"/>
        <v>4.39203523255814</v>
      </c>
      <c r="H32" s="354">
        <f t="shared" si="5"/>
        <v>4.182890697674418</v>
      </c>
      <c r="I32" s="367">
        <v>3.9837054263565888</v>
      </c>
    </row>
    <row r="33" spans="1:9" ht="12.75" customHeight="1">
      <c r="A33" s="811"/>
      <c r="B33" s="196">
        <f t="shared" si="2"/>
        <v>11</v>
      </c>
      <c r="C33" s="12" t="s">
        <v>791</v>
      </c>
      <c r="D33" s="265" t="s">
        <v>793</v>
      </c>
      <c r="E33" s="350">
        <v>1000</v>
      </c>
      <c r="F33" s="355">
        <f t="shared" si="3"/>
        <v>5.319502247093026</v>
      </c>
      <c r="G33" s="355">
        <f t="shared" si="4"/>
        <v>5.066192616279072</v>
      </c>
      <c r="H33" s="355">
        <f t="shared" si="5"/>
        <v>4.824945348837211</v>
      </c>
      <c r="I33" s="368">
        <v>4.595186046511629</v>
      </c>
    </row>
    <row r="34" spans="1:9" ht="12.75" customHeight="1">
      <c r="A34" s="811"/>
      <c r="B34" s="196">
        <f t="shared" si="2"/>
        <v>12</v>
      </c>
      <c r="C34" s="12" t="s">
        <v>791</v>
      </c>
      <c r="D34" s="265" t="s">
        <v>794</v>
      </c>
      <c r="E34" s="350">
        <v>1000</v>
      </c>
      <c r="F34" s="355">
        <f t="shared" si="3"/>
        <v>3.01368375</v>
      </c>
      <c r="G34" s="355">
        <f t="shared" si="4"/>
        <v>2.870175</v>
      </c>
      <c r="H34" s="355">
        <f t="shared" si="5"/>
        <v>2.7335</v>
      </c>
      <c r="I34" s="368">
        <v>2.603333333333333</v>
      </c>
    </row>
    <row r="35" spans="1:9" ht="12.75" customHeight="1">
      <c r="A35" s="811"/>
      <c r="B35" s="196">
        <f t="shared" si="2"/>
        <v>13</v>
      </c>
      <c r="C35" s="12" t="s">
        <v>791</v>
      </c>
      <c r="D35" s="265" t="s">
        <v>115</v>
      </c>
      <c r="E35" s="350">
        <v>1000</v>
      </c>
      <c r="F35" s="355">
        <f t="shared" si="3"/>
        <v>3.8547117732558145</v>
      </c>
      <c r="G35" s="355">
        <f t="shared" si="4"/>
        <v>3.671154069767442</v>
      </c>
      <c r="H35" s="355">
        <f t="shared" si="5"/>
        <v>3.4963372093023257</v>
      </c>
      <c r="I35" s="368">
        <v>3.32984496124031</v>
      </c>
    </row>
    <row r="36" spans="1:9" ht="12.75" customHeight="1">
      <c r="A36" s="811"/>
      <c r="B36" s="196">
        <f t="shared" si="2"/>
        <v>14</v>
      </c>
      <c r="C36" s="12" t="s">
        <v>791</v>
      </c>
      <c r="D36" s="265" t="s">
        <v>795</v>
      </c>
      <c r="E36" s="350">
        <v>1000</v>
      </c>
      <c r="F36" s="355">
        <f t="shared" si="3"/>
        <v>4.205140116279071</v>
      </c>
      <c r="G36" s="355">
        <f t="shared" si="4"/>
        <v>4.00489534883721</v>
      </c>
      <c r="H36" s="355">
        <f t="shared" si="5"/>
        <v>3.8141860465116286</v>
      </c>
      <c r="I36" s="368">
        <v>3.632558139534884</v>
      </c>
    </row>
    <row r="37" spans="1:9" ht="12.75" customHeight="1">
      <c r="A37" s="811"/>
      <c r="B37" s="196">
        <f t="shared" si="2"/>
        <v>15</v>
      </c>
      <c r="C37" s="12" t="s">
        <v>791</v>
      </c>
      <c r="D37" s="265" t="s">
        <v>116</v>
      </c>
      <c r="E37" s="350">
        <v>1000</v>
      </c>
      <c r="F37" s="355">
        <f t="shared" si="3"/>
        <v>4.555568459302326</v>
      </c>
      <c r="G37" s="355">
        <f t="shared" si="4"/>
        <v>4.338636627906977</v>
      </c>
      <c r="H37" s="355">
        <f t="shared" si="5"/>
        <v>4.13203488372093</v>
      </c>
      <c r="I37" s="368">
        <v>3.935271317829457</v>
      </c>
    </row>
    <row r="38" spans="1:9" ht="12.75" customHeight="1">
      <c r="A38" s="811"/>
      <c r="B38" s="196">
        <f t="shared" si="2"/>
        <v>16</v>
      </c>
      <c r="C38" s="12" t="s">
        <v>791</v>
      </c>
      <c r="D38" s="265" t="s">
        <v>796</v>
      </c>
      <c r="E38" s="350">
        <v>1000</v>
      </c>
      <c r="F38" s="355">
        <f t="shared" si="3"/>
        <v>7.4430980058139555</v>
      </c>
      <c r="G38" s="355">
        <f t="shared" si="4"/>
        <v>7.088664767441862</v>
      </c>
      <c r="H38" s="355">
        <f t="shared" si="5"/>
        <v>6.751109302325582</v>
      </c>
      <c r="I38" s="368">
        <v>6.429627906976744</v>
      </c>
    </row>
    <row r="39" spans="1:9" ht="12.75" customHeight="1">
      <c r="A39" s="811"/>
      <c r="B39" s="196">
        <f t="shared" si="2"/>
        <v>17</v>
      </c>
      <c r="C39" s="12" t="s">
        <v>791</v>
      </c>
      <c r="D39" s="265" t="s">
        <v>797</v>
      </c>
      <c r="E39" s="350">
        <v>1000</v>
      </c>
      <c r="F39" s="355">
        <f t="shared" si="3"/>
        <v>7.891646284883722</v>
      </c>
      <c r="G39" s="355">
        <f t="shared" si="4"/>
        <v>7.515853604651163</v>
      </c>
      <c r="H39" s="355">
        <f t="shared" si="5"/>
        <v>7.157955813953488</v>
      </c>
      <c r="I39" s="368">
        <v>6.817100775193798</v>
      </c>
    </row>
    <row r="40" spans="1:9" ht="12.75" customHeight="1">
      <c r="A40" s="811"/>
      <c r="B40" s="196">
        <f t="shared" si="2"/>
        <v>18</v>
      </c>
      <c r="C40" s="12" t="s">
        <v>791</v>
      </c>
      <c r="D40" s="265" t="s">
        <v>798</v>
      </c>
      <c r="E40" s="350">
        <v>1000</v>
      </c>
      <c r="F40" s="355">
        <f t="shared" si="3"/>
        <v>5.606853488372094</v>
      </c>
      <c r="G40" s="355">
        <f t="shared" si="4"/>
        <v>5.3398604651162795</v>
      </c>
      <c r="H40" s="355">
        <f t="shared" si="5"/>
        <v>5.085581395348838</v>
      </c>
      <c r="I40" s="368">
        <v>4.843410852713179</v>
      </c>
    </row>
    <row r="41" spans="1:9" ht="12.75">
      <c r="A41" s="811"/>
      <c r="B41" s="196">
        <f t="shared" si="2"/>
        <v>19</v>
      </c>
      <c r="C41" s="12" t="s">
        <v>791</v>
      </c>
      <c r="D41" s="265" t="s">
        <v>799</v>
      </c>
      <c r="E41" s="350">
        <v>1000</v>
      </c>
      <c r="F41" s="355">
        <f t="shared" si="3"/>
        <v>6.307710174418606</v>
      </c>
      <c r="G41" s="355">
        <f t="shared" si="4"/>
        <v>6.007343023255815</v>
      </c>
      <c r="H41" s="355">
        <f t="shared" si="5"/>
        <v>5.7212790697674425</v>
      </c>
      <c r="I41" s="368">
        <v>5.448837209302326</v>
      </c>
    </row>
    <row r="42" spans="1:9" ht="12.75">
      <c r="A42" s="811"/>
      <c r="B42" s="196">
        <f t="shared" si="2"/>
        <v>20</v>
      </c>
      <c r="C42" s="12" t="s">
        <v>791</v>
      </c>
      <c r="D42" s="265" t="s">
        <v>117</v>
      </c>
      <c r="E42" s="350">
        <v>1000</v>
      </c>
      <c r="F42" s="355">
        <f t="shared" si="3"/>
        <v>7.709423546511629</v>
      </c>
      <c r="G42" s="355">
        <f t="shared" si="4"/>
        <v>7.342308139534884</v>
      </c>
      <c r="H42" s="355">
        <f t="shared" si="5"/>
        <v>6.992674418604651</v>
      </c>
      <c r="I42" s="368">
        <v>6.65968992248062</v>
      </c>
    </row>
    <row r="43" spans="1:9" ht="12.75">
      <c r="A43" s="811"/>
      <c r="B43" s="196">
        <f t="shared" si="2"/>
        <v>21</v>
      </c>
      <c r="C43" s="12" t="s">
        <v>791</v>
      </c>
      <c r="D43" s="265" t="s">
        <v>118</v>
      </c>
      <c r="E43" s="350">
        <v>500</v>
      </c>
      <c r="F43" s="355">
        <f t="shared" si="3"/>
        <v>13.316277034883724</v>
      </c>
      <c r="G43" s="355">
        <f t="shared" si="4"/>
        <v>12.682168604651165</v>
      </c>
      <c r="H43" s="355">
        <f t="shared" si="5"/>
        <v>12.07825581395349</v>
      </c>
      <c r="I43" s="368">
        <v>11.503100775193799</v>
      </c>
    </row>
    <row r="44" spans="1:9" ht="12.75">
      <c r="A44" s="811"/>
      <c r="B44" s="196">
        <f t="shared" si="2"/>
        <v>22</v>
      </c>
      <c r="C44" s="12" t="s">
        <v>791</v>
      </c>
      <c r="D44" s="265" t="s">
        <v>119</v>
      </c>
      <c r="E44" s="350">
        <v>500</v>
      </c>
      <c r="F44" s="355">
        <f t="shared" si="3"/>
        <v>17.29714301162791</v>
      </c>
      <c r="G44" s="355">
        <f t="shared" si="4"/>
        <v>16.473469534883723</v>
      </c>
      <c r="H44" s="355">
        <f t="shared" si="5"/>
        <v>15.689018604651165</v>
      </c>
      <c r="I44" s="368">
        <v>14.941922480620157</v>
      </c>
    </row>
    <row r="45" spans="1:9" ht="12.75">
      <c r="A45" s="811"/>
      <c r="B45" s="196">
        <f t="shared" si="2"/>
        <v>23</v>
      </c>
      <c r="C45" s="12" t="s">
        <v>791</v>
      </c>
      <c r="D45" s="265" t="s">
        <v>120</v>
      </c>
      <c r="E45" s="350">
        <v>500</v>
      </c>
      <c r="F45" s="355">
        <f t="shared" si="3"/>
        <v>16.84859473255814</v>
      </c>
      <c r="G45" s="355">
        <f t="shared" si="4"/>
        <v>16.04628069767442</v>
      </c>
      <c r="H45" s="355">
        <f t="shared" si="5"/>
        <v>15.282172093023256</v>
      </c>
      <c r="I45" s="368">
        <v>14.5544496124031</v>
      </c>
    </row>
    <row r="46" spans="1:9" ht="12.75">
      <c r="A46" s="811"/>
      <c r="B46" s="196">
        <f t="shared" si="2"/>
        <v>24</v>
      </c>
      <c r="C46" s="12" t="s">
        <v>791</v>
      </c>
      <c r="D46" s="265" t="s">
        <v>121</v>
      </c>
      <c r="E46" s="350">
        <v>250</v>
      </c>
      <c r="F46" s="355">
        <f t="shared" si="3"/>
        <v>33.69718946511628</v>
      </c>
      <c r="G46" s="355">
        <f t="shared" si="4"/>
        <v>32.09256139534884</v>
      </c>
      <c r="H46" s="355">
        <f t="shared" si="5"/>
        <v>30.56434418604651</v>
      </c>
      <c r="I46" s="368">
        <v>29.1088992248062</v>
      </c>
    </row>
    <row r="47" spans="1:9" ht="12.75">
      <c r="A47" s="811"/>
      <c r="B47" s="196">
        <f t="shared" si="2"/>
        <v>25</v>
      </c>
      <c r="C47" s="12" t="s">
        <v>791</v>
      </c>
      <c r="D47" s="265" t="s">
        <v>800</v>
      </c>
      <c r="E47" s="350">
        <v>250</v>
      </c>
      <c r="F47" s="355">
        <f t="shared" si="3"/>
        <v>28.20247304651163</v>
      </c>
      <c r="G47" s="355">
        <f t="shared" si="4"/>
        <v>26.859498139534885</v>
      </c>
      <c r="H47" s="355">
        <f t="shared" si="5"/>
        <v>25.580474418604652</v>
      </c>
      <c r="I47" s="368">
        <v>24.362356589147286</v>
      </c>
    </row>
    <row r="48" spans="1:9" ht="13.5" thickBot="1">
      <c r="A48" s="812"/>
      <c r="B48" s="208">
        <f t="shared" si="2"/>
        <v>26</v>
      </c>
      <c r="C48" s="363" t="s">
        <v>791</v>
      </c>
      <c r="D48" s="364" t="s">
        <v>122</v>
      </c>
      <c r="E48" s="351">
        <v>150</v>
      </c>
      <c r="F48" s="370">
        <f t="shared" si="3"/>
        <v>42.51887257238372</v>
      </c>
      <c r="G48" s="370">
        <f t="shared" si="4"/>
        <v>40.49416435465116</v>
      </c>
      <c r="H48" s="370">
        <f t="shared" si="5"/>
        <v>38.56587081395349</v>
      </c>
      <c r="I48" s="371">
        <v>36.729400775193795</v>
      </c>
    </row>
    <row r="49" spans="1:9" ht="12.75">
      <c r="A49" s="810" t="s">
        <v>801</v>
      </c>
      <c r="B49" s="23">
        <v>1</v>
      </c>
      <c r="C49" s="10" t="s">
        <v>802</v>
      </c>
      <c r="D49" s="361" t="s">
        <v>803</v>
      </c>
      <c r="E49" s="348">
        <v>1000</v>
      </c>
      <c r="F49" s="354">
        <f t="shared" si="3"/>
        <v>8.913712500000003</v>
      </c>
      <c r="G49" s="354">
        <f t="shared" si="4"/>
        <v>8.489250000000002</v>
      </c>
      <c r="H49" s="354">
        <f t="shared" si="5"/>
        <v>8.085</v>
      </c>
      <c r="I49" s="367">
        <v>7.7</v>
      </c>
    </row>
    <row r="50" spans="1:9" ht="12.75">
      <c r="A50" s="811"/>
      <c r="B50" s="196">
        <f aca="true" t="shared" si="6" ref="B50:B55">1+B49</f>
        <v>2</v>
      </c>
      <c r="C50" s="12" t="s">
        <v>802</v>
      </c>
      <c r="D50" s="265" t="s">
        <v>804</v>
      </c>
      <c r="E50" s="350">
        <v>1000</v>
      </c>
      <c r="F50" s="355">
        <f t="shared" si="3"/>
        <v>9.006008415697677</v>
      </c>
      <c r="G50" s="355">
        <f t="shared" si="4"/>
        <v>8.577150872093025</v>
      </c>
      <c r="H50" s="355">
        <f t="shared" si="5"/>
        <v>8.16871511627907</v>
      </c>
      <c r="I50" s="368">
        <v>7.779728682170543</v>
      </c>
    </row>
    <row r="51" spans="1:9" ht="12.75" customHeight="1">
      <c r="A51" s="811"/>
      <c r="B51" s="196">
        <f t="shared" si="6"/>
        <v>3</v>
      </c>
      <c r="C51" s="12" t="s">
        <v>802</v>
      </c>
      <c r="D51" s="265" t="s">
        <v>805</v>
      </c>
      <c r="E51" s="350">
        <v>1000</v>
      </c>
      <c r="F51" s="355">
        <f t="shared" si="3"/>
        <v>9.741907936046513</v>
      </c>
      <c r="G51" s="355">
        <f t="shared" si="4"/>
        <v>9.278007558139535</v>
      </c>
      <c r="H51" s="355">
        <f t="shared" si="5"/>
        <v>8.836197674418605</v>
      </c>
      <c r="I51" s="368">
        <v>8.415426356589148</v>
      </c>
    </row>
    <row r="52" spans="1:9" ht="12.75">
      <c r="A52" s="811"/>
      <c r="B52" s="196">
        <f t="shared" si="6"/>
        <v>4</v>
      </c>
      <c r="C52" s="12" t="s">
        <v>802</v>
      </c>
      <c r="D52" s="265" t="s">
        <v>806</v>
      </c>
      <c r="E52" s="350">
        <v>500</v>
      </c>
      <c r="F52" s="355">
        <f t="shared" si="3"/>
        <v>11.85849512790698</v>
      </c>
      <c r="G52" s="355">
        <f t="shared" si="4"/>
        <v>11.293804883720933</v>
      </c>
      <c r="H52" s="355">
        <f t="shared" si="5"/>
        <v>10.756004651162792</v>
      </c>
      <c r="I52" s="368">
        <v>10.243813953488372</v>
      </c>
    </row>
    <row r="53" spans="1:9" ht="12.75">
      <c r="A53" s="811"/>
      <c r="B53" s="196">
        <f t="shared" si="6"/>
        <v>5</v>
      </c>
      <c r="C53" s="12" t="s">
        <v>802</v>
      </c>
      <c r="D53" s="265" t="s">
        <v>807</v>
      </c>
      <c r="E53" s="350">
        <v>500</v>
      </c>
      <c r="F53" s="355">
        <f t="shared" si="3"/>
        <v>17.57748568604651</v>
      </c>
      <c r="G53" s="355">
        <f t="shared" si="4"/>
        <v>16.740462558139534</v>
      </c>
      <c r="H53" s="355">
        <f t="shared" si="5"/>
        <v>15.943297674418604</v>
      </c>
      <c r="I53" s="368">
        <v>15.184093023255812</v>
      </c>
    </row>
    <row r="54" spans="1:9" ht="12.75">
      <c r="A54" s="811"/>
      <c r="B54" s="196">
        <f t="shared" si="6"/>
        <v>6</v>
      </c>
      <c r="C54" s="12" t="s">
        <v>802</v>
      </c>
      <c r="D54" s="265" t="s">
        <v>808</v>
      </c>
      <c r="E54" s="350">
        <v>500</v>
      </c>
      <c r="F54" s="355">
        <f t="shared" si="3"/>
        <v>21.726557267441862</v>
      </c>
      <c r="G54" s="355">
        <f t="shared" si="4"/>
        <v>20.691959302325582</v>
      </c>
      <c r="H54" s="355">
        <f t="shared" si="5"/>
        <v>19.706627906976745</v>
      </c>
      <c r="I54" s="368">
        <v>18.768217054263566</v>
      </c>
    </row>
    <row r="55" spans="1:9" ht="13.5" thickBot="1">
      <c r="A55" s="813"/>
      <c r="B55" s="208">
        <f t="shared" si="6"/>
        <v>7</v>
      </c>
      <c r="C55" s="363" t="s">
        <v>802</v>
      </c>
      <c r="D55" s="364" t="s">
        <v>809</v>
      </c>
      <c r="E55" s="351">
        <v>250</v>
      </c>
      <c r="F55" s="370">
        <f t="shared" si="3"/>
        <v>32.23940755813954</v>
      </c>
      <c r="G55" s="370">
        <f t="shared" si="4"/>
        <v>30.70419767441861</v>
      </c>
      <c r="H55" s="370">
        <f t="shared" si="5"/>
        <v>29.242093023255816</v>
      </c>
      <c r="I55" s="371">
        <v>27.849612403100775</v>
      </c>
    </row>
    <row r="56" spans="1:9" ht="12.75">
      <c r="A56" s="814" t="s">
        <v>810</v>
      </c>
      <c r="B56" s="23">
        <v>1</v>
      </c>
      <c r="C56" s="10" t="s">
        <v>811</v>
      </c>
      <c r="D56" s="361" t="s">
        <v>812</v>
      </c>
      <c r="E56" s="348">
        <v>2000</v>
      </c>
      <c r="F56" s="354">
        <f t="shared" si="3"/>
        <v>5.606853488372094</v>
      </c>
      <c r="G56" s="354">
        <f t="shared" si="4"/>
        <v>5.3398604651162795</v>
      </c>
      <c r="H56" s="354">
        <f t="shared" si="5"/>
        <v>5.085581395348838</v>
      </c>
      <c r="I56" s="367">
        <v>4.843410852713179</v>
      </c>
    </row>
    <row r="57" spans="1:9" ht="12.75">
      <c r="A57" s="815"/>
      <c r="B57" s="196">
        <f>1+B56</f>
        <v>2</v>
      </c>
      <c r="C57" s="12" t="s">
        <v>811</v>
      </c>
      <c r="D57" s="265" t="s">
        <v>787</v>
      </c>
      <c r="E57" s="350">
        <v>1000</v>
      </c>
      <c r="F57" s="355">
        <f t="shared" si="3"/>
        <v>5.761041959302327</v>
      </c>
      <c r="G57" s="355">
        <f t="shared" si="4"/>
        <v>5.486706627906978</v>
      </c>
      <c r="H57" s="355">
        <f t="shared" si="5"/>
        <v>5.225434883720931</v>
      </c>
      <c r="I57" s="368">
        <v>4.976604651162791</v>
      </c>
    </row>
    <row r="58" spans="1:9" ht="12.75" customHeight="1">
      <c r="A58" s="815"/>
      <c r="B58" s="196">
        <f>1+B57</f>
        <v>3</v>
      </c>
      <c r="C58" s="12" t="s">
        <v>811</v>
      </c>
      <c r="D58" s="265" t="s">
        <v>788</v>
      </c>
      <c r="E58" s="350">
        <v>1000</v>
      </c>
      <c r="F58" s="355">
        <f t="shared" si="3"/>
        <v>5.761041959302327</v>
      </c>
      <c r="G58" s="355">
        <f t="shared" si="4"/>
        <v>5.486706627906978</v>
      </c>
      <c r="H58" s="355">
        <f t="shared" si="5"/>
        <v>5.225434883720931</v>
      </c>
      <c r="I58" s="368">
        <v>4.976604651162791</v>
      </c>
    </row>
    <row r="59" spans="1:9" ht="12.75">
      <c r="A59" s="815"/>
      <c r="B59" s="196">
        <f aca="true" t="shared" si="7" ref="B59:B66">1+B58</f>
        <v>4</v>
      </c>
      <c r="C59" s="12" t="s">
        <v>811</v>
      </c>
      <c r="D59" s="265" t="s">
        <v>772</v>
      </c>
      <c r="E59" s="350">
        <v>1000</v>
      </c>
      <c r="F59" s="355">
        <f t="shared" si="3"/>
        <v>7.891646284883722</v>
      </c>
      <c r="G59" s="355">
        <f t="shared" si="4"/>
        <v>7.515853604651163</v>
      </c>
      <c r="H59" s="355">
        <f t="shared" si="5"/>
        <v>7.157955813953488</v>
      </c>
      <c r="I59" s="368">
        <v>6.817100775193798</v>
      </c>
    </row>
    <row r="60" spans="1:9" ht="12.75">
      <c r="A60" s="815"/>
      <c r="B60" s="196">
        <f t="shared" si="7"/>
        <v>5</v>
      </c>
      <c r="C60" s="12" t="s">
        <v>811</v>
      </c>
      <c r="D60" s="265" t="s">
        <v>789</v>
      </c>
      <c r="E60" s="350">
        <v>1000</v>
      </c>
      <c r="F60" s="355">
        <f t="shared" si="3"/>
        <v>9.489599529069768</v>
      </c>
      <c r="G60" s="355">
        <f t="shared" si="4"/>
        <v>9.037713837209303</v>
      </c>
      <c r="H60" s="355">
        <f t="shared" si="5"/>
        <v>8.607346511627908</v>
      </c>
      <c r="I60" s="368">
        <v>8.197472868217055</v>
      </c>
    </row>
    <row r="61" spans="1:9" ht="12.75">
      <c r="A61" s="815"/>
      <c r="B61" s="196">
        <f t="shared" si="7"/>
        <v>6</v>
      </c>
      <c r="C61" s="12" t="s">
        <v>811</v>
      </c>
      <c r="D61" s="265" t="s">
        <v>44</v>
      </c>
      <c r="E61" s="350">
        <v>1000</v>
      </c>
      <c r="F61" s="355">
        <f t="shared" si="3"/>
        <v>9.489599529069768</v>
      </c>
      <c r="G61" s="355">
        <f t="shared" si="4"/>
        <v>9.037713837209303</v>
      </c>
      <c r="H61" s="355">
        <f t="shared" si="5"/>
        <v>8.607346511627908</v>
      </c>
      <c r="I61" s="368">
        <v>8.197472868217055</v>
      </c>
    </row>
    <row r="62" spans="1:9" ht="12.75">
      <c r="A62" s="815"/>
      <c r="B62" s="196">
        <f t="shared" si="7"/>
        <v>7</v>
      </c>
      <c r="C62" s="12" t="s">
        <v>811</v>
      </c>
      <c r="D62" s="265" t="s">
        <v>45</v>
      </c>
      <c r="E62" s="350">
        <v>500</v>
      </c>
      <c r="F62" s="355">
        <f t="shared" si="3"/>
        <v>17.549451418604654</v>
      </c>
      <c r="G62" s="355">
        <f t="shared" si="4"/>
        <v>16.713763255813955</v>
      </c>
      <c r="H62" s="355">
        <f t="shared" si="5"/>
        <v>15.91786976744186</v>
      </c>
      <c r="I62" s="368">
        <v>15.159875968992248</v>
      </c>
    </row>
    <row r="63" spans="1:9" ht="12.75">
      <c r="A63" s="815"/>
      <c r="B63" s="196">
        <f t="shared" si="7"/>
        <v>8</v>
      </c>
      <c r="C63" s="12" t="s">
        <v>811</v>
      </c>
      <c r="D63" s="265" t="s">
        <v>46</v>
      </c>
      <c r="E63" s="350">
        <v>250</v>
      </c>
      <c r="F63" s="355">
        <f t="shared" si="3"/>
        <v>31.342311000000002</v>
      </c>
      <c r="G63" s="355">
        <f t="shared" si="4"/>
        <v>29.84982</v>
      </c>
      <c r="H63" s="355">
        <f t="shared" si="5"/>
        <v>28.4284</v>
      </c>
      <c r="I63" s="368">
        <v>27.074666666666666</v>
      </c>
    </row>
    <row r="64" spans="1:9" ht="12.75">
      <c r="A64" s="815"/>
      <c r="B64" s="196">
        <f t="shared" si="7"/>
        <v>9</v>
      </c>
      <c r="C64" s="12" t="s">
        <v>811</v>
      </c>
      <c r="D64" s="265" t="s">
        <v>204</v>
      </c>
      <c r="E64" s="350">
        <v>250</v>
      </c>
      <c r="F64" s="355">
        <f t="shared" si="3"/>
        <v>39.92079683720931</v>
      </c>
      <c r="G64" s="355">
        <f t="shared" si="4"/>
        <v>38.01980651162791</v>
      </c>
      <c r="H64" s="355">
        <f t="shared" si="5"/>
        <v>36.209339534883725</v>
      </c>
      <c r="I64" s="368">
        <v>34.48508527131783</v>
      </c>
    </row>
    <row r="65" spans="1:9" ht="12.75">
      <c r="A65" s="815"/>
      <c r="B65" s="196">
        <f t="shared" si="7"/>
        <v>10</v>
      </c>
      <c r="C65" s="12" t="s">
        <v>811</v>
      </c>
      <c r="D65" s="265" t="s">
        <v>205</v>
      </c>
      <c r="E65" s="350">
        <v>150</v>
      </c>
      <c r="F65" s="355">
        <f t="shared" si="3"/>
        <v>61.465131366279074</v>
      </c>
      <c r="G65" s="355">
        <f t="shared" si="4"/>
        <v>58.538220348837214</v>
      </c>
      <c r="H65" s="355">
        <f t="shared" si="5"/>
        <v>55.75068604651163</v>
      </c>
      <c r="I65" s="368">
        <v>53.09589147286822</v>
      </c>
    </row>
    <row r="66" spans="1:9" ht="13.5" thickBot="1">
      <c r="A66" s="816"/>
      <c r="B66" s="201">
        <f t="shared" si="7"/>
        <v>11</v>
      </c>
      <c r="C66" s="14" t="s">
        <v>811</v>
      </c>
      <c r="D66" s="365" t="s">
        <v>813</v>
      </c>
      <c r="E66" s="356">
        <v>100</v>
      </c>
      <c r="F66" s="357">
        <f t="shared" si="3"/>
        <v>124.19180476744188</v>
      </c>
      <c r="G66" s="357">
        <f t="shared" si="4"/>
        <v>118.2779093023256</v>
      </c>
      <c r="H66" s="357">
        <f t="shared" si="5"/>
        <v>112.64562790697676</v>
      </c>
      <c r="I66" s="369">
        <v>107.28155038759691</v>
      </c>
    </row>
    <row r="67" spans="1:9" ht="24.75" customHeight="1" thickBot="1">
      <c r="A67" s="817" t="s">
        <v>814</v>
      </c>
      <c r="B67" s="818"/>
      <c r="C67" s="818"/>
      <c r="D67" s="818"/>
      <c r="E67" s="818"/>
      <c r="F67" s="818"/>
      <c r="G67" s="818"/>
      <c r="H67" s="818"/>
      <c r="I67" s="818"/>
    </row>
    <row r="68" spans="1:9" ht="13.5" customHeight="1" thickBot="1">
      <c r="A68" s="805"/>
      <c r="B68" s="358"/>
      <c r="C68" s="359" t="s">
        <v>20</v>
      </c>
      <c r="D68" s="359" t="s">
        <v>815</v>
      </c>
      <c r="E68" s="360" t="s">
        <v>816</v>
      </c>
      <c r="F68" s="808"/>
      <c r="G68" s="808"/>
      <c r="H68" s="808"/>
      <c r="I68" s="809"/>
    </row>
    <row r="69" spans="1:9" ht="12.75">
      <c r="A69" s="806"/>
      <c r="B69" s="23">
        <v>1</v>
      </c>
      <c r="C69" s="10" t="s">
        <v>536</v>
      </c>
      <c r="D69" s="361" t="s">
        <v>817</v>
      </c>
      <c r="E69" s="11" t="s">
        <v>818</v>
      </c>
      <c r="F69" s="600">
        <f aca="true" t="shared" si="8" ref="F69:G71">G69*1.04</f>
        <v>6.824644617772801</v>
      </c>
      <c r="G69" s="600">
        <f t="shared" si="8"/>
        <v>6.562158286320001</v>
      </c>
      <c r="H69" s="600">
        <f>I69*1.02</f>
        <v>6.309767583</v>
      </c>
      <c r="I69" s="694">
        <v>6.18604665</v>
      </c>
    </row>
    <row r="70" spans="1:9" ht="12.75">
      <c r="A70" s="806"/>
      <c r="B70" s="24">
        <v>2</v>
      </c>
      <c r="C70" s="12" t="s">
        <v>536</v>
      </c>
      <c r="D70" s="265" t="s">
        <v>819</v>
      </c>
      <c r="E70" s="13" t="s">
        <v>818</v>
      </c>
      <c r="F70" s="602">
        <f t="shared" si="8"/>
        <v>6.6383297495424</v>
      </c>
      <c r="G70" s="602">
        <f t="shared" si="8"/>
        <v>6.38300937456</v>
      </c>
      <c r="H70" s="602">
        <f>I70*1.02</f>
        <v>6.137509014</v>
      </c>
      <c r="I70" s="695">
        <v>6.0171657</v>
      </c>
    </row>
    <row r="71" spans="1:9" ht="12.75">
      <c r="A71" s="806"/>
      <c r="B71" s="24">
        <v>3</v>
      </c>
      <c r="C71" s="12" t="s">
        <v>536</v>
      </c>
      <c r="D71" s="265" t="s">
        <v>820</v>
      </c>
      <c r="E71" s="13" t="s">
        <v>818</v>
      </c>
      <c r="F71" s="602">
        <f t="shared" si="8"/>
        <v>6.6383297495424</v>
      </c>
      <c r="G71" s="602">
        <f t="shared" si="8"/>
        <v>6.38300937456</v>
      </c>
      <c r="H71" s="602">
        <f>I71*1.02</f>
        <v>6.137509014</v>
      </c>
      <c r="I71" s="695">
        <v>6.0171657</v>
      </c>
    </row>
    <row r="72" spans="1:9" ht="12.75">
      <c r="A72" s="806"/>
      <c r="B72" s="24">
        <v>4</v>
      </c>
      <c r="C72" s="12" t="s">
        <v>536</v>
      </c>
      <c r="D72" s="265" t="s">
        <v>821</v>
      </c>
      <c r="E72" s="13" t="s">
        <v>818</v>
      </c>
      <c r="F72" s="602">
        <f aca="true" t="shared" si="9" ref="F72:G89">G72*1.04</f>
        <v>6.6383297495424</v>
      </c>
      <c r="G72" s="602">
        <f t="shared" si="9"/>
        <v>6.38300937456</v>
      </c>
      <c r="H72" s="602">
        <f aca="true" t="shared" si="10" ref="H72:H89">I72*1.02</f>
        <v>6.137509014</v>
      </c>
      <c r="I72" s="695">
        <v>6.0171657</v>
      </c>
    </row>
    <row r="73" spans="1:9" ht="12.75">
      <c r="A73" s="806"/>
      <c r="B73" s="24">
        <v>5</v>
      </c>
      <c r="C73" s="12" t="s">
        <v>536</v>
      </c>
      <c r="D73" s="265" t="s">
        <v>822</v>
      </c>
      <c r="E73" s="13" t="s">
        <v>818</v>
      </c>
      <c r="F73" s="602">
        <f t="shared" si="9"/>
        <v>6.6383297495424</v>
      </c>
      <c r="G73" s="602">
        <f t="shared" si="9"/>
        <v>6.38300937456</v>
      </c>
      <c r="H73" s="602">
        <f t="shared" si="10"/>
        <v>6.137509014</v>
      </c>
      <c r="I73" s="695">
        <v>6.0171657</v>
      </c>
    </row>
    <row r="74" spans="1:9" ht="13.5" thickBot="1">
      <c r="A74" s="806"/>
      <c r="B74" s="362">
        <v>6</v>
      </c>
      <c r="C74" s="363" t="s">
        <v>536</v>
      </c>
      <c r="D74" s="364" t="s">
        <v>823</v>
      </c>
      <c r="E74" s="97" t="s">
        <v>824</v>
      </c>
      <c r="F74" s="692">
        <f>G74*1.04</f>
        <v>6.6383297495424</v>
      </c>
      <c r="G74" s="692">
        <f>H74*1.04</f>
        <v>6.38300937456</v>
      </c>
      <c r="H74" s="692">
        <f>I74*1.02</f>
        <v>6.137509014</v>
      </c>
      <c r="I74" s="696">
        <v>6.0171657</v>
      </c>
    </row>
    <row r="75" spans="1:9" ht="12.75">
      <c r="A75" s="806"/>
      <c r="B75" s="23">
        <v>7</v>
      </c>
      <c r="C75" s="10" t="s">
        <v>536</v>
      </c>
      <c r="D75" s="361" t="s">
        <v>825</v>
      </c>
      <c r="E75" s="11" t="s">
        <v>818</v>
      </c>
      <c r="F75" s="600">
        <f t="shared" si="9"/>
        <v>5.799912842505602</v>
      </c>
      <c r="G75" s="600">
        <f t="shared" si="9"/>
        <v>5.576839271640002</v>
      </c>
      <c r="H75" s="600">
        <f t="shared" si="10"/>
        <v>5.3623454535000015</v>
      </c>
      <c r="I75" s="694">
        <v>5.257201425000002</v>
      </c>
    </row>
    <row r="76" spans="1:9" ht="12.75">
      <c r="A76" s="806"/>
      <c r="B76" s="24">
        <v>8</v>
      </c>
      <c r="C76" s="12" t="s">
        <v>536</v>
      </c>
      <c r="D76" s="265" t="s">
        <v>826</v>
      </c>
      <c r="E76" s="13" t="s">
        <v>818</v>
      </c>
      <c r="F76" s="602">
        <f t="shared" si="9"/>
        <v>5.799912842505602</v>
      </c>
      <c r="G76" s="602">
        <f t="shared" si="9"/>
        <v>5.576839271640002</v>
      </c>
      <c r="H76" s="602">
        <f t="shared" si="10"/>
        <v>5.3623454535000015</v>
      </c>
      <c r="I76" s="695">
        <v>5.257201425000002</v>
      </c>
    </row>
    <row r="77" spans="1:9" ht="12.75">
      <c r="A77" s="806"/>
      <c r="B77" s="24">
        <v>9</v>
      </c>
      <c r="C77" s="12" t="s">
        <v>536</v>
      </c>
      <c r="D77" s="265" t="s">
        <v>827</v>
      </c>
      <c r="E77" s="13" t="s">
        <v>818</v>
      </c>
      <c r="F77" s="602">
        <f t="shared" si="9"/>
        <v>5.799912842505602</v>
      </c>
      <c r="G77" s="602">
        <f t="shared" si="9"/>
        <v>5.576839271640002</v>
      </c>
      <c r="H77" s="602">
        <f t="shared" si="10"/>
        <v>5.3623454535000015</v>
      </c>
      <c r="I77" s="695">
        <v>5.257201425000002</v>
      </c>
    </row>
    <row r="78" spans="1:9" ht="12.75">
      <c r="A78" s="806"/>
      <c r="B78" s="24">
        <v>10</v>
      </c>
      <c r="C78" s="12" t="s">
        <v>536</v>
      </c>
      <c r="D78" s="265" t="s">
        <v>828</v>
      </c>
      <c r="E78" s="346" t="s">
        <v>818</v>
      </c>
      <c r="F78" s="602">
        <f t="shared" si="9"/>
        <v>5.613597974275201</v>
      </c>
      <c r="G78" s="602">
        <f t="shared" si="9"/>
        <v>5.397690359880001</v>
      </c>
      <c r="H78" s="602">
        <f t="shared" si="10"/>
        <v>5.190086884500001</v>
      </c>
      <c r="I78" s="695">
        <v>5.0883204750000015</v>
      </c>
    </row>
    <row r="79" spans="1:9" ht="12.75">
      <c r="A79" s="806"/>
      <c r="B79" s="24">
        <v>11</v>
      </c>
      <c r="C79" s="12" t="s">
        <v>536</v>
      </c>
      <c r="D79" s="265" t="s">
        <v>829</v>
      </c>
      <c r="E79" s="346" t="s">
        <v>818</v>
      </c>
      <c r="F79" s="602">
        <f t="shared" si="9"/>
        <v>5.613597974275201</v>
      </c>
      <c r="G79" s="602">
        <f t="shared" si="9"/>
        <v>5.397690359880001</v>
      </c>
      <c r="H79" s="602">
        <f t="shared" si="10"/>
        <v>5.190086884500001</v>
      </c>
      <c r="I79" s="695">
        <v>5.0883204750000015</v>
      </c>
    </row>
    <row r="80" spans="1:9" ht="12.75">
      <c r="A80" s="806"/>
      <c r="B80" s="24">
        <v>12</v>
      </c>
      <c r="C80" s="12" t="s">
        <v>536</v>
      </c>
      <c r="D80" s="265" t="s">
        <v>830</v>
      </c>
      <c r="E80" s="346" t="s">
        <v>818</v>
      </c>
      <c r="F80" s="602">
        <f t="shared" si="9"/>
        <v>5.613597974275201</v>
      </c>
      <c r="G80" s="602">
        <f t="shared" si="9"/>
        <v>5.397690359880001</v>
      </c>
      <c r="H80" s="602">
        <f t="shared" si="10"/>
        <v>5.190086884500001</v>
      </c>
      <c r="I80" s="695">
        <v>5.0883204750000015</v>
      </c>
    </row>
    <row r="81" spans="1:9" ht="13.5" thickBot="1">
      <c r="A81" s="806"/>
      <c r="B81" s="25">
        <v>13</v>
      </c>
      <c r="C81" s="14" t="s">
        <v>536</v>
      </c>
      <c r="D81" s="365" t="s">
        <v>831</v>
      </c>
      <c r="E81" s="697" t="s">
        <v>818</v>
      </c>
      <c r="F81" s="604">
        <f t="shared" si="9"/>
        <v>5.613597974275201</v>
      </c>
      <c r="G81" s="604">
        <f t="shared" si="9"/>
        <v>5.397690359880001</v>
      </c>
      <c r="H81" s="604">
        <f t="shared" si="10"/>
        <v>5.190086884500001</v>
      </c>
      <c r="I81" s="698">
        <v>5.0883204750000015</v>
      </c>
    </row>
    <row r="82" spans="1:9" ht="12.75">
      <c r="A82" s="806"/>
      <c r="B82" s="366">
        <v>14</v>
      </c>
      <c r="C82" s="699" t="s">
        <v>536</v>
      </c>
      <c r="D82" s="700" t="s">
        <v>832</v>
      </c>
      <c r="E82" s="701" t="s">
        <v>818</v>
      </c>
      <c r="F82" s="702">
        <f t="shared" si="9"/>
        <v>5.489388062121599</v>
      </c>
      <c r="G82" s="702">
        <f t="shared" si="9"/>
        <v>5.278257752039999</v>
      </c>
      <c r="H82" s="702">
        <f t="shared" si="10"/>
        <v>5.075247838499999</v>
      </c>
      <c r="I82" s="703">
        <v>4.975733174999999</v>
      </c>
    </row>
    <row r="83" spans="1:9" ht="12.75">
      <c r="A83" s="806"/>
      <c r="B83" s="24">
        <v>15</v>
      </c>
      <c r="C83" s="12" t="s">
        <v>536</v>
      </c>
      <c r="D83" s="265" t="s">
        <v>833</v>
      </c>
      <c r="E83" s="346" t="s">
        <v>818</v>
      </c>
      <c r="F83" s="602">
        <f t="shared" si="9"/>
        <v>5.489388062121599</v>
      </c>
      <c r="G83" s="602">
        <f t="shared" si="9"/>
        <v>5.278257752039999</v>
      </c>
      <c r="H83" s="602">
        <f t="shared" si="10"/>
        <v>5.075247838499999</v>
      </c>
      <c r="I83" s="695">
        <v>4.975733174999999</v>
      </c>
    </row>
    <row r="84" spans="1:9" ht="12.75">
      <c r="A84" s="806"/>
      <c r="B84" s="24">
        <v>16</v>
      </c>
      <c r="C84" s="12" t="s">
        <v>536</v>
      </c>
      <c r="D84" s="265" t="s">
        <v>834</v>
      </c>
      <c r="E84" s="346" t="s">
        <v>818</v>
      </c>
      <c r="F84" s="602">
        <f t="shared" si="9"/>
        <v>5.489388062121599</v>
      </c>
      <c r="G84" s="602">
        <f t="shared" si="9"/>
        <v>5.278257752039999</v>
      </c>
      <c r="H84" s="602">
        <f t="shared" si="10"/>
        <v>5.075247838499999</v>
      </c>
      <c r="I84" s="695">
        <v>4.975733174999999</v>
      </c>
    </row>
    <row r="85" spans="1:9" ht="12.75">
      <c r="A85" s="806"/>
      <c r="B85" s="24">
        <v>17</v>
      </c>
      <c r="C85" s="12" t="s">
        <v>536</v>
      </c>
      <c r="D85" s="265" t="s">
        <v>835</v>
      </c>
      <c r="E85" s="346" t="s">
        <v>818</v>
      </c>
      <c r="F85" s="602">
        <f t="shared" si="9"/>
        <v>5.489388062121599</v>
      </c>
      <c r="G85" s="602">
        <f t="shared" si="9"/>
        <v>5.278257752039999</v>
      </c>
      <c r="H85" s="602">
        <f t="shared" si="10"/>
        <v>5.075247838499999</v>
      </c>
      <c r="I85" s="695">
        <v>4.975733174999999</v>
      </c>
    </row>
    <row r="86" spans="1:9" ht="13.5" thickBot="1">
      <c r="A86" s="806"/>
      <c r="B86" s="362">
        <v>18</v>
      </c>
      <c r="C86" s="363" t="s">
        <v>536</v>
      </c>
      <c r="D86" s="364" t="s">
        <v>836</v>
      </c>
      <c r="E86" s="704" t="s">
        <v>818</v>
      </c>
      <c r="F86" s="692">
        <f>G86*1.04</f>
        <v>5.489388062121599</v>
      </c>
      <c r="G86" s="692">
        <f>H86*1.04</f>
        <v>5.278257752039999</v>
      </c>
      <c r="H86" s="692">
        <f>I86*1.02</f>
        <v>5.075247838499999</v>
      </c>
      <c r="I86" s="696">
        <v>4.975733174999999</v>
      </c>
    </row>
    <row r="87" spans="1:9" ht="12.75">
      <c r="A87" s="806"/>
      <c r="B87" s="23">
        <v>19</v>
      </c>
      <c r="C87" s="10" t="s">
        <v>536</v>
      </c>
      <c r="D87" s="361" t="s">
        <v>837</v>
      </c>
      <c r="E87" s="705" t="s">
        <v>818</v>
      </c>
      <c r="F87" s="600">
        <f t="shared" si="9"/>
        <v>5.427283106044803</v>
      </c>
      <c r="G87" s="600">
        <f t="shared" si="9"/>
        <v>5.2185414481200025</v>
      </c>
      <c r="H87" s="600">
        <f t="shared" si="10"/>
        <v>5.017828315500002</v>
      </c>
      <c r="I87" s="694">
        <v>4.919439525000001</v>
      </c>
    </row>
    <row r="88" spans="1:9" ht="12.75">
      <c r="A88" s="806"/>
      <c r="B88" s="24">
        <v>20</v>
      </c>
      <c r="C88" s="12" t="s">
        <v>536</v>
      </c>
      <c r="D88" s="265" t="s">
        <v>838</v>
      </c>
      <c r="E88" s="346" t="s">
        <v>818</v>
      </c>
      <c r="F88" s="602">
        <f t="shared" si="9"/>
        <v>5.427283106044803</v>
      </c>
      <c r="G88" s="602">
        <f t="shared" si="9"/>
        <v>5.2185414481200025</v>
      </c>
      <c r="H88" s="602">
        <f t="shared" si="10"/>
        <v>5.017828315500002</v>
      </c>
      <c r="I88" s="695">
        <v>4.919439525000001</v>
      </c>
    </row>
    <row r="89" spans="1:9" ht="13.5" thickBot="1">
      <c r="A89" s="807"/>
      <c r="B89" s="25">
        <v>21</v>
      </c>
      <c r="C89" s="14" t="s">
        <v>536</v>
      </c>
      <c r="D89" s="365" t="s">
        <v>839</v>
      </c>
      <c r="E89" s="697" t="s">
        <v>818</v>
      </c>
      <c r="F89" s="604">
        <f t="shared" si="9"/>
        <v>5.427283106044803</v>
      </c>
      <c r="G89" s="604">
        <f t="shared" si="9"/>
        <v>5.2185414481200025</v>
      </c>
      <c r="H89" s="604">
        <f t="shared" si="10"/>
        <v>5.017828315500002</v>
      </c>
      <c r="I89" s="698">
        <v>4.919439525000001</v>
      </c>
    </row>
    <row r="91" ht="12.75">
      <c r="I91" s="36" t="s">
        <v>840</v>
      </c>
    </row>
  </sheetData>
  <mergeCells count="16">
    <mergeCell ref="B1:G1"/>
    <mergeCell ref="C4:C6"/>
    <mergeCell ref="D4:D6"/>
    <mergeCell ref="E4:E6"/>
    <mergeCell ref="F4:I5"/>
    <mergeCell ref="A7:I8"/>
    <mergeCell ref="A16:A17"/>
    <mergeCell ref="A20:I21"/>
    <mergeCell ref="A22:E22"/>
    <mergeCell ref="F22:I22"/>
    <mergeCell ref="A68:A89"/>
    <mergeCell ref="F68:I68"/>
    <mergeCell ref="A23:A48"/>
    <mergeCell ref="A49:A55"/>
    <mergeCell ref="A56:A66"/>
    <mergeCell ref="A67:I67"/>
  </mergeCells>
  <printOptions/>
  <pageMargins left="0.75" right="0.19" top="0.2" bottom="0.23" header="0.5" footer="0.5"/>
  <pageSetup fitToHeight="1" fitToWidth="1" horizontalDpi="600" verticalDpi="600" orientation="portrait" paperSize="9" scale="70" r:id="rId4"/>
  <drawing r:id="rId3"/>
  <legacyDrawing r:id="rId2"/>
  <oleObjects>
    <oleObject progId="Paint.Picture" shapeId="51376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workbookViewId="0" topLeftCell="A1">
      <selection activeCell="I2" sqref="I2"/>
    </sheetView>
  </sheetViews>
  <sheetFormatPr defaultColWidth="9.00390625" defaultRowHeight="12.75"/>
  <cols>
    <col min="1" max="1" width="31.875" style="3" customWidth="1"/>
    <col min="2" max="2" width="3.125" style="3" customWidth="1"/>
    <col min="3" max="3" width="22.375" style="3" customWidth="1"/>
    <col min="4" max="4" width="8.625" style="3" customWidth="1"/>
    <col min="5" max="5" width="7.25390625" style="3" customWidth="1"/>
    <col min="6" max="16384" width="9.125" style="3" customWidth="1"/>
  </cols>
  <sheetData>
    <row r="1" spans="2:8" ht="12.75">
      <c r="B1" s="768"/>
      <c r="C1" s="768"/>
      <c r="D1" s="768"/>
      <c r="E1" s="768"/>
      <c r="F1" s="768"/>
      <c r="G1" s="768"/>
      <c r="H1" s="22"/>
    </row>
    <row r="2" spans="1:9" ht="12.75">
      <c r="A2" s="28" t="s">
        <v>509</v>
      </c>
      <c r="B2" s="30"/>
      <c r="C2" s="29"/>
      <c r="D2" s="29"/>
      <c r="E2" s="29"/>
      <c r="F2" s="29"/>
      <c r="G2" s="29"/>
      <c r="H2" s="22"/>
      <c r="I2" s="32" t="s">
        <v>892</v>
      </c>
    </row>
    <row r="3" ht="12.75">
      <c r="H3" s="22"/>
    </row>
    <row r="4" spans="1:9" ht="12.75">
      <c r="A4" s="16"/>
      <c r="B4" s="17"/>
      <c r="C4" s="773" t="s">
        <v>20</v>
      </c>
      <c r="D4" s="776" t="s">
        <v>21</v>
      </c>
      <c r="E4" s="792" t="s">
        <v>22</v>
      </c>
      <c r="F4" s="794" t="s">
        <v>766</v>
      </c>
      <c r="G4" s="794"/>
      <c r="H4" s="794"/>
      <c r="I4" s="795"/>
    </row>
    <row r="5" spans="1:9" ht="12.75">
      <c r="A5" s="16"/>
      <c r="B5" s="9"/>
      <c r="C5" s="774"/>
      <c r="D5" s="776"/>
      <c r="E5" s="792"/>
      <c r="F5" s="797"/>
      <c r="G5" s="797"/>
      <c r="H5" s="797"/>
      <c r="I5" s="798"/>
    </row>
    <row r="6" spans="1:9" ht="12.75">
      <c r="A6" s="16"/>
      <c r="B6" s="18"/>
      <c r="C6" s="775"/>
      <c r="D6" s="776"/>
      <c r="E6" s="792"/>
      <c r="F6" s="19" t="s">
        <v>23</v>
      </c>
      <c r="G6" s="19" t="s">
        <v>24</v>
      </c>
      <c r="H6" s="20" t="s">
        <v>25</v>
      </c>
      <c r="I6" s="21" t="s">
        <v>26</v>
      </c>
    </row>
    <row r="7" spans="1:9" ht="12.75" customHeight="1">
      <c r="A7" s="771" t="s">
        <v>512</v>
      </c>
      <c r="B7" s="771"/>
      <c r="C7" s="771"/>
      <c r="D7" s="771"/>
      <c r="E7" s="771"/>
      <c r="F7" s="771"/>
      <c r="G7" s="771"/>
      <c r="H7" s="771"/>
      <c r="I7" s="771"/>
    </row>
    <row r="8" spans="1:9" ht="13.5" thickBot="1">
      <c r="A8" s="771"/>
      <c r="B8" s="771"/>
      <c r="C8" s="771"/>
      <c r="D8" s="771"/>
      <c r="E8" s="771"/>
      <c r="F8" s="771"/>
      <c r="G8" s="771"/>
      <c r="H8" s="771"/>
      <c r="I8" s="771"/>
    </row>
    <row r="9" spans="1:9" ht="12.75">
      <c r="A9" s="827" t="s">
        <v>680</v>
      </c>
      <c r="B9" s="98">
        <v>1</v>
      </c>
      <c r="C9" s="63" t="s">
        <v>123</v>
      </c>
      <c r="D9" s="38" t="s">
        <v>124</v>
      </c>
      <c r="E9" s="378">
        <v>100</v>
      </c>
      <c r="F9" s="74">
        <f aca="true" t="shared" si="0" ref="F9:H22">ROUND(G9*1.05,2)</f>
        <v>98.46</v>
      </c>
      <c r="G9" s="74">
        <f t="shared" si="0"/>
        <v>93.77</v>
      </c>
      <c r="H9" s="74">
        <f t="shared" si="0"/>
        <v>89.3</v>
      </c>
      <c r="I9" s="173">
        <v>85.05</v>
      </c>
    </row>
    <row r="10" spans="1:9" ht="12.75">
      <c r="A10" s="828"/>
      <c r="B10" s="55">
        <f aca="true" t="shared" si="1" ref="B10:B16">1+B9</f>
        <v>2</v>
      </c>
      <c r="C10" s="65" t="s">
        <v>123</v>
      </c>
      <c r="D10" s="39" t="s">
        <v>125</v>
      </c>
      <c r="E10" s="75">
        <v>100</v>
      </c>
      <c r="F10" s="377">
        <f t="shared" si="0"/>
        <v>108.31</v>
      </c>
      <c r="G10" s="377">
        <f t="shared" si="0"/>
        <v>103.15</v>
      </c>
      <c r="H10" s="377">
        <f t="shared" si="0"/>
        <v>98.24</v>
      </c>
      <c r="I10" s="379">
        <v>93.56</v>
      </c>
    </row>
    <row r="11" spans="1:9" ht="12.75">
      <c r="A11" s="828"/>
      <c r="B11" s="55">
        <f t="shared" si="1"/>
        <v>3</v>
      </c>
      <c r="C11" s="65" t="s">
        <v>123</v>
      </c>
      <c r="D11" s="39" t="s">
        <v>126</v>
      </c>
      <c r="E11" s="75">
        <v>100</v>
      </c>
      <c r="F11" s="377">
        <f t="shared" si="0"/>
        <v>125.5</v>
      </c>
      <c r="G11" s="377">
        <f t="shared" si="0"/>
        <v>119.52</v>
      </c>
      <c r="H11" s="377">
        <f t="shared" si="0"/>
        <v>113.83</v>
      </c>
      <c r="I11" s="379">
        <v>108.41</v>
      </c>
    </row>
    <row r="12" spans="1:9" ht="12.75">
      <c r="A12" s="828"/>
      <c r="B12" s="55">
        <f t="shared" si="1"/>
        <v>4</v>
      </c>
      <c r="C12" s="65" t="s">
        <v>123</v>
      </c>
      <c r="D12" s="39" t="s">
        <v>127</v>
      </c>
      <c r="E12" s="75">
        <v>100</v>
      </c>
      <c r="F12" s="377">
        <f t="shared" si="0"/>
        <v>142.68</v>
      </c>
      <c r="G12" s="377">
        <f t="shared" si="0"/>
        <v>135.89</v>
      </c>
      <c r="H12" s="377">
        <f t="shared" si="0"/>
        <v>129.42</v>
      </c>
      <c r="I12" s="379">
        <v>123.26</v>
      </c>
    </row>
    <row r="13" spans="1:9" ht="12.75">
      <c r="A13" s="828"/>
      <c r="B13" s="55">
        <f t="shared" si="1"/>
        <v>5</v>
      </c>
      <c r="C13" s="65" t="s">
        <v>123</v>
      </c>
      <c r="D13" s="39" t="s">
        <v>128</v>
      </c>
      <c r="E13" s="75">
        <v>100</v>
      </c>
      <c r="F13" s="377">
        <f t="shared" si="0"/>
        <v>171.92</v>
      </c>
      <c r="G13" s="377">
        <f t="shared" si="0"/>
        <v>163.73</v>
      </c>
      <c r="H13" s="377">
        <f t="shared" si="0"/>
        <v>155.93</v>
      </c>
      <c r="I13" s="379">
        <v>148.5</v>
      </c>
    </row>
    <row r="14" spans="1:9" ht="12.75">
      <c r="A14" s="828"/>
      <c r="B14" s="55">
        <f t="shared" si="1"/>
        <v>6</v>
      </c>
      <c r="C14" s="65" t="s">
        <v>123</v>
      </c>
      <c r="D14" s="39" t="s">
        <v>129</v>
      </c>
      <c r="E14" s="75">
        <v>100</v>
      </c>
      <c r="F14" s="377">
        <f t="shared" si="0"/>
        <v>197.7</v>
      </c>
      <c r="G14" s="377">
        <f t="shared" si="0"/>
        <v>188.29</v>
      </c>
      <c r="H14" s="377">
        <f t="shared" si="0"/>
        <v>179.32</v>
      </c>
      <c r="I14" s="379">
        <v>170.78</v>
      </c>
    </row>
    <row r="15" spans="1:9" ht="12.75">
      <c r="A15" s="828"/>
      <c r="B15" s="55">
        <f t="shared" si="1"/>
        <v>7</v>
      </c>
      <c r="C15" s="65" t="s">
        <v>123</v>
      </c>
      <c r="D15" s="39" t="s">
        <v>130</v>
      </c>
      <c r="E15" s="75">
        <v>100</v>
      </c>
      <c r="F15" s="377">
        <f t="shared" si="0"/>
        <v>232.08</v>
      </c>
      <c r="G15" s="377">
        <f t="shared" si="0"/>
        <v>221.03</v>
      </c>
      <c r="H15" s="377">
        <f t="shared" si="0"/>
        <v>210.5</v>
      </c>
      <c r="I15" s="379">
        <v>200.48</v>
      </c>
    </row>
    <row r="16" spans="1:9" ht="13.5" thickBot="1">
      <c r="A16" s="829"/>
      <c r="B16" s="57">
        <f t="shared" si="1"/>
        <v>8</v>
      </c>
      <c r="C16" s="67" t="s">
        <v>123</v>
      </c>
      <c r="D16" s="53" t="s">
        <v>131</v>
      </c>
      <c r="E16" s="77">
        <v>100</v>
      </c>
      <c r="F16" s="380">
        <f t="shared" si="0"/>
        <v>257.86</v>
      </c>
      <c r="G16" s="380">
        <f t="shared" si="0"/>
        <v>245.58</v>
      </c>
      <c r="H16" s="380">
        <f t="shared" si="0"/>
        <v>233.89</v>
      </c>
      <c r="I16" s="381">
        <v>222.75</v>
      </c>
    </row>
    <row r="17" spans="1:9" ht="12.75">
      <c r="A17" s="827" t="s">
        <v>680</v>
      </c>
      <c r="B17" s="197">
        <v>1</v>
      </c>
      <c r="C17" s="178" t="s">
        <v>123</v>
      </c>
      <c r="D17" s="198" t="s">
        <v>132</v>
      </c>
      <c r="E17" s="382">
        <v>100</v>
      </c>
      <c r="F17" s="375">
        <f t="shared" si="0"/>
        <v>83.86</v>
      </c>
      <c r="G17" s="375">
        <f t="shared" si="0"/>
        <v>79.87</v>
      </c>
      <c r="H17" s="375">
        <f t="shared" si="0"/>
        <v>76.07</v>
      </c>
      <c r="I17" s="376">
        <v>72.45</v>
      </c>
    </row>
    <row r="18" spans="1:9" ht="12.75">
      <c r="A18" s="828"/>
      <c r="B18" s="55">
        <f>1+B17</f>
        <v>2</v>
      </c>
      <c r="C18" s="65" t="s">
        <v>123</v>
      </c>
      <c r="D18" s="39" t="s">
        <v>133</v>
      </c>
      <c r="E18" s="75">
        <v>100</v>
      </c>
      <c r="F18" s="377">
        <f t="shared" si="0"/>
        <v>97.19</v>
      </c>
      <c r="G18" s="377">
        <f t="shared" si="0"/>
        <v>92.56</v>
      </c>
      <c r="H18" s="377">
        <f t="shared" si="0"/>
        <v>88.15</v>
      </c>
      <c r="I18" s="379">
        <v>83.95</v>
      </c>
    </row>
    <row r="19" spans="1:9" ht="12.75">
      <c r="A19" s="828"/>
      <c r="B19" s="55">
        <f>1+B18</f>
        <v>3</v>
      </c>
      <c r="C19" s="65" t="s">
        <v>123</v>
      </c>
      <c r="D19" s="39" t="s">
        <v>134</v>
      </c>
      <c r="E19" s="75">
        <v>100</v>
      </c>
      <c r="F19" s="377">
        <f t="shared" si="0"/>
        <v>110.49</v>
      </c>
      <c r="G19" s="377">
        <f t="shared" si="0"/>
        <v>105.23</v>
      </c>
      <c r="H19" s="377">
        <f t="shared" si="0"/>
        <v>100.22</v>
      </c>
      <c r="I19" s="379">
        <v>95.45</v>
      </c>
    </row>
    <row r="20" spans="1:9" ht="12.75">
      <c r="A20" s="828"/>
      <c r="B20" s="196">
        <f>1+B19</f>
        <v>4</v>
      </c>
      <c r="C20" s="65" t="s">
        <v>123</v>
      </c>
      <c r="D20" s="200" t="s">
        <v>135</v>
      </c>
      <c r="E20" s="75">
        <v>101</v>
      </c>
      <c r="F20" s="377">
        <f t="shared" si="0"/>
        <v>133.13</v>
      </c>
      <c r="G20" s="377">
        <f t="shared" si="0"/>
        <v>126.79</v>
      </c>
      <c r="H20" s="377">
        <f t="shared" si="0"/>
        <v>120.75</v>
      </c>
      <c r="I20" s="379">
        <v>115</v>
      </c>
    </row>
    <row r="21" spans="1:9" ht="12.75">
      <c r="A21" s="828"/>
      <c r="B21" s="55">
        <v>5</v>
      </c>
      <c r="C21" s="65" t="s">
        <v>123</v>
      </c>
      <c r="D21" s="200" t="s">
        <v>726</v>
      </c>
      <c r="E21" s="75">
        <v>100</v>
      </c>
      <c r="F21" s="377">
        <f t="shared" si="0"/>
        <v>157.75</v>
      </c>
      <c r="G21" s="377">
        <f t="shared" si="0"/>
        <v>150.24</v>
      </c>
      <c r="H21" s="377">
        <f t="shared" si="0"/>
        <v>143.09</v>
      </c>
      <c r="I21" s="379">
        <v>136.28</v>
      </c>
    </row>
    <row r="22" spans="1:9" ht="13.5" thickBot="1">
      <c r="A22" s="830"/>
      <c r="B22" s="57">
        <v>6</v>
      </c>
      <c r="C22" s="67" t="s">
        <v>123</v>
      </c>
      <c r="D22" s="202" t="s">
        <v>136</v>
      </c>
      <c r="E22" s="77">
        <v>100</v>
      </c>
      <c r="F22" s="380">
        <f t="shared" si="0"/>
        <v>177.06</v>
      </c>
      <c r="G22" s="380">
        <f t="shared" si="0"/>
        <v>168.63</v>
      </c>
      <c r="H22" s="380">
        <f t="shared" si="0"/>
        <v>160.6</v>
      </c>
      <c r="I22" s="381">
        <v>152.95</v>
      </c>
    </row>
    <row r="23" spans="2:9" ht="13.5" thickBot="1">
      <c r="B23" s="105"/>
      <c r="C23" s="41"/>
      <c r="D23" s="105"/>
      <c r="E23" s="78"/>
      <c r="F23" s="375"/>
      <c r="G23" s="375"/>
      <c r="H23" s="375"/>
      <c r="I23" s="376"/>
    </row>
    <row r="24" spans="1:9" s="5" customFormat="1" ht="12.75" customHeight="1" thickBot="1">
      <c r="A24" s="174" t="s">
        <v>510</v>
      </c>
      <c r="B24" s="209">
        <v>1</v>
      </c>
      <c r="C24" s="157"/>
      <c r="D24" s="210"/>
      <c r="E24" s="158">
        <v>1000</v>
      </c>
      <c r="F24" s="373">
        <f>G24*1.05</f>
        <v>138.91500000000002</v>
      </c>
      <c r="G24" s="373">
        <f>H24*1.05</f>
        <v>132.3</v>
      </c>
      <c r="H24" s="373">
        <f>I24*1.05</f>
        <v>126</v>
      </c>
      <c r="I24" s="374">
        <v>120</v>
      </c>
    </row>
    <row r="25" spans="2:9" ht="13.5" thickBot="1">
      <c r="B25" s="105"/>
      <c r="C25" s="41"/>
      <c r="D25" s="105"/>
      <c r="E25" s="78"/>
      <c r="F25" s="383"/>
      <c r="G25" s="383"/>
      <c r="H25" s="383"/>
      <c r="I25" s="384"/>
    </row>
    <row r="26" spans="1:9" ht="12.75">
      <c r="A26" s="831" t="s">
        <v>500</v>
      </c>
      <c r="B26" s="82">
        <v>1</v>
      </c>
      <c r="C26" s="63" t="s">
        <v>137</v>
      </c>
      <c r="D26" s="372" t="s">
        <v>138</v>
      </c>
      <c r="E26" s="117" t="s">
        <v>38</v>
      </c>
      <c r="F26" s="74">
        <f aca="true" t="shared" si="2" ref="F26:H38">ROUND(G26*1.05,2)</f>
        <v>106.67</v>
      </c>
      <c r="G26" s="74">
        <f t="shared" si="2"/>
        <v>101.59</v>
      </c>
      <c r="H26" s="74">
        <f t="shared" si="2"/>
        <v>96.75</v>
      </c>
      <c r="I26" s="173">
        <v>92.14</v>
      </c>
    </row>
    <row r="27" spans="1:9" ht="12.75">
      <c r="A27" s="833"/>
      <c r="B27" s="99">
        <v>2</v>
      </c>
      <c r="C27" s="65" t="s">
        <v>137</v>
      </c>
      <c r="D27" s="26" t="s">
        <v>118</v>
      </c>
      <c r="E27" s="119" t="s">
        <v>70</v>
      </c>
      <c r="F27" s="377">
        <f t="shared" si="2"/>
        <v>127.81</v>
      </c>
      <c r="G27" s="377">
        <f t="shared" si="2"/>
        <v>121.72</v>
      </c>
      <c r="H27" s="377">
        <f t="shared" si="2"/>
        <v>115.92</v>
      </c>
      <c r="I27" s="379">
        <v>110.4</v>
      </c>
    </row>
    <row r="28" spans="1:9" ht="12.75">
      <c r="A28" s="833"/>
      <c r="B28" s="24">
        <v>3</v>
      </c>
      <c r="C28" s="65" t="s">
        <v>137</v>
      </c>
      <c r="D28" s="26" t="s">
        <v>119</v>
      </c>
      <c r="E28" s="119" t="s">
        <v>70</v>
      </c>
      <c r="F28" s="377">
        <f t="shared" si="2"/>
        <v>161.14</v>
      </c>
      <c r="G28" s="377">
        <f t="shared" si="2"/>
        <v>153.47</v>
      </c>
      <c r="H28" s="377">
        <f t="shared" si="2"/>
        <v>146.16</v>
      </c>
      <c r="I28" s="379">
        <v>139.2</v>
      </c>
    </row>
    <row r="29" spans="1:9" ht="12.75">
      <c r="A29" s="833"/>
      <c r="B29" s="99">
        <v>3</v>
      </c>
      <c r="C29" s="65" t="s">
        <v>137</v>
      </c>
      <c r="D29" s="26" t="s">
        <v>120</v>
      </c>
      <c r="E29" s="119" t="s">
        <v>38</v>
      </c>
      <c r="F29" s="377">
        <f t="shared" si="2"/>
        <v>191.7</v>
      </c>
      <c r="G29" s="377">
        <f t="shared" si="2"/>
        <v>182.57</v>
      </c>
      <c r="H29" s="377">
        <f t="shared" si="2"/>
        <v>173.88</v>
      </c>
      <c r="I29" s="379">
        <v>165.6</v>
      </c>
    </row>
    <row r="30" spans="1:9" ht="12.75">
      <c r="A30" s="833"/>
      <c r="B30" s="99">
        <v>4</v>
      </c>
      <c r="C30" s="65" t="s">
        <v>137</v>
      </c>
      <c r="D30" s="80" t="s">
        <v>139</v>
      </c>
      <c r="E30" s="52" t="s">
        <v>70</v>
      </c>
      <c r="F30" s="377">
        <f t="shared" si="2"/>
        <v>219.49</v>
      </c>
      <c r="G30" s="377">
        <f t="shared" si="2"/>
        <v>209.04</v>
      </c>
      <c r="H30" s="377">
        <f t="shared" si="2"/>
        <v>199.09</v>
      </c>
      <c r="I30" s="379">
        <v>189.61</v>
      </c>
    </row>
    <row r="31" spans="1:9" ht="12.75" customHeight="1">
      <c r="A31" s="833"/>
      <c r="B31" s="24">
        <v>5</v>
      </c>
      <c r="C31" s="65" t="s">
        <v>137</v>
      </c>
      <c r="D31" s="26" t="s">
        <v>121</v>
      </c>
      <c r="E31" s="119" t="s">
        <v>511</v>
      </c>
      <c r="F31" s="377">
        <f t="shared" si="2"/>
        <v>287.55</v>
      </c>
      <c r="G31" s="377">
        <f t="shared" si="2"/>
        <v>273.86</v>
      </c>
      <c r="H31" s="377">
        <f t="shared" si="2"/>
        <v>260.82</v>
      </c>
      <c r="I31" s="379">
        <v>248.4</v>
      </c>
    </row>
    <row r="32" spans="1:9" ht="12.75" customHeight="1">
      <c r="A32" s="833"/>
      <c r="B32" s="24">
        <v>6</v>
      </c>
      <c r="C32" s="65" t="s">
        <v>841</v>
      </c>
      <c r="D32" s="26" t="s">
        <v>614</v>
      </c>
      <c r="E32" s="119" t="s">
        <v>511</v>
      </c>
      <c r="F32" s="377">
        <f t="shared" si="2"/>
        <v>300.92</v>
      </c>
      <c r="G32" s="377">
        <f t="shared" si="2"/>
        <v>286.59</v>
      </c>
      <c r="H32" s="377">
        <f t="shared" si="2"/>
        <v>272.94</v>
      </c>
      <c r="I32" s="379">
        <v>259.94</v>
      </c>
    </row>
    <row r="33" spans="1:9" ht="12.75" customHeight="1">
      <c r="A33" s="833"/>
      <c r="B33" s="24">
        <v>7</v>
      </c>
      <c r="C33" s="65" t="s">
        <v>841</v>
      </c>
      <c r="D33" s="26" t="s">
        <v>174</v>
      </c>
      <c r="E33" s="119" t="s">
        <v>511</v>
      </c>
      <c r="F33" s="377">
        <f t="shared" si="2"/>
        <v>324.74</v>
      </c>
      <c r="G33" s="377">
        <f t="shared" si="2"/>
        <v>309.28</v>
      </c>
      <c r="H33" s="377">
        <f t="shared" si="2"/>
        <v>294.55</v>
      </c>
      <c r="I33" s="379">
        <v>280.52</v>
      </c>
    </row>
    <row r="34" spans="1:9" ht="12.75" customHeight="1">
      <c r="A34" s="833"/>
      <c r="B34" s="24">
        <v>8</v>
      </c>
      <c r="C34" s="65" t="s">
        <v>841</v>
      </c>
      <c r="D34" s="26" t="s">
        <v>519</v>
      </c>
      <c r="E34" s="119" t="s">
        <v>511</v>
      </c>
      <c r="F34" s="377">
        <f t="shared" si="2"/>
        <v>362.02</v>
      </c>
      <c r="G34" s="377">
        <f t="shared" si="2"/>
        <v>344.78</v>
      </c>
      <c r="H34" s="377">
        <f t="shared" si="2"/>
        <v>328.36</v>
      </c>
      <c r="I34" s="379">
        <v>312.72</v>
      </c>
    </row>
    <row r="35" spans="1:9" ht="12.75">
      <c r="A35" s="833"/>
      <c r="B35" s="24">
        <v>9</v>
      </c>
      <c r="C35" s="65" t="s">
        <v>137</v>
      </c>
      <c r="D35" s="80" t="s">
        <v>140</v>
      </c>
      <c r="E35" s="52" t="s">
        <v>70</v>
      </c>
      <c r="F35" s="377">
        <f t="shared" si="2"/>
        <v>401.97</v>
      </c>
      <c r="G35" s="377">
        <f t="shared" si="2"/>
        <v>382.83</v>
      </c>
      <c r="H35" s="377">
        <f t="shared" si="2"/>
        <v>364.6</v>
      </c>
      <c r="I35" s="379">
        <v>347.24</v>
      </c>
    </row>
    <row r="36" spans="1:9" ht="12.75">
      <c r="A36" s="833"/>
      <c r="B36" s="24">
        <v>10</v>
      </c>
      <c r="C36" s="65" t="s">
        <v>841</v>
      </c>
      <c r="D36" s="80" t="s">
        <v>122</v>
      </c>
      <c r="E36" s="119" t="s">
        <v>511</v>
      </c>
      <c r="F36" s="377">
        <f t="shared" si="2"/>
        <v>452.87</v>
      </c>
      <c r="G36" s="377">
        <f t="shared" si="2"/>
        <v>431.3</v>
      </c>
      <c r="H36" s="377">
        <f t="shared" si="2"/>
        <v>410.76</v>
      </c>
      <c r="I36" s="379">
        <v>391.2</v>
      </c>
    </row>
    <row r="37" spans="1:9" ht="12.75">
      <c r="A37" s="833"/>
      <c r="B37" s="24">
        <v>11</v>
      </c>
      <c r="C37" s="65" t="s">
        <v>137</v>
      </c>
      <c r="D37" s="80" t="s">
        <v>742</v>
      </c>
      <c r="E37" s="119" t="s">
        <v>511</v>
      </c>
      <c r="F37" s="377">
        <f t="shared" si="2"/>
        <v>550.11</v>
      </c>
      <c r="G37" s="377">
        <f t="shared" si="2"/>
        <v>523.91</v>
      </c>
      <c r="H37" s="377">
        <f t="shared" si="2"/>
        <v>498.96</v>
      </c>
      <c r="I37" s="379">
        <v>475.2</v>
      </c>
    </row>
    <row r="38" spans="1:9" ht="13.5" thickBot="1">
      <c r="A38" s="832"/>
      <c r="B38" s="25">
        <v>12</v>
      </c>
      <c r="C38" s="67" t="s">
        <v>841</v>
      </c>
      <c r="D38" s="81" t="s">
        <v>743</v>
      </c>
      <c r="E38" s="121" t="s">
        <v>511</v>
      </c>
      <c r="F38" s="380">
        <f t="shared" si="2"/>
        <v>657.07</v>
      </c>
      <c r="G38" s="380">
        <f t="shared" si="2"/>
        <v>625.78</v>
      </c>
      <c r="H38" s="380">
        <f t="shared" si="2"/>
        <v>595.98</v>
      </c>
      <c r="I38" s="381">
        <v>567.6</v>
      </c>
    </row>
    <row r="39" spans="2:9" ht="13.5" thickBot="1">
      <c r="B39" s="17"/>
      <c r="C39" s="41"/>
      <c r="D39" s="103"/>
      <c r="E39" s="104"/>
      <c r="F39" s="385"/>
      <c r="G39" s="385"/>
      <c r="H39" s="385"/>
      <c r="I39" s="386"/>
    </row>
    <row r="40" spans="1:9" ht="12.75">
      <c r="A40" s="834" t="s">
        <v>501</v>
      </c>
      <c r="B40" s="82">
        <v>1</v>
      </c>
      <c r="C40" s="63" t="s">
        <v>141</v>
      </c>
      <c r="D40" s="79" t="s">
        <v>142</v>
      </c>
      <c r="E40" s="51" t="s">
        <v>38</v>
      </c>
      <c r="F40" s="74">
        <f aca="true" t="shared" si="3" ref="F40:H59">ROUND(G40*1.05,2)</f>
        <v>41.29</v>
      </c>
      <c r="G40" s="74">
        <f t="shared" si="3"/>
        <v>39.32</v>
      </c>
      <c r="H40" s="74">
        <f t="shared" si="3"/>
        <v>37.45</v>
      </c>
      <c r="I40" s="173">
        <v>35.67</v>
      </c>
    </row>
    <row r="41" spans="1:9" ht="12.75">
      <c r="A41" s="835"/>
      <c r="B41" s="55">
        <f>1+B40</f>
        <v>2</v>
      </c>
      <c r="C41" s="65" t="s">
        <v>141</v>
      </c>
      <c r="D41" s="80" t="s">
        <v>143</v>
      </c>
      <c r="E41" s="52" t="s">
        <v>38</v>
      </c>
      <c r="F41" s="377">
        <f t="shared" si="3"/>
        <v>49.74</v>
      </c>
      <c r="G41" s="377">
        <f t="shared" si="3"/>
        <v>47.37</v>
      </c>
      <c r="H41" s="377">
        <f t="shared" si="3"/>
        <v>45.11</v>
      </c>
      <c r="I41" s="379">
        <v>42.96</v>
      </c>
    </row>
    <row r="42" spans="1:9" ht="12.75">
      <c r="A42" s="835"/>
      <c r="B42" s="55">
        <f>1+B41</f>
        <v>3</v>
      </c>
      <c r="C42" s="65" t="s">
        <v>141</v>
      </c>
      <c r="D42" s="80" t="s">
        <v>144</v>
      </c>
      <c r="E42" s="52" t="s">
        <v>38</v>
      </c>
      <c r="F42" s="377">
        <f t="shared" si="3"/>
        <v>55.03</v>
      </c>
      <c r="G42" s="377">
        <f t="shared" si="3"/>
        <v>52.41</v>
      </c>
      <c r="H42" s="377">
        <f t="shared" si="3"/>
        <v>49.91</v>
      </c>
      <c r="I42" s="379">
        <v>47.53</v>
      </c>
    </row>
    <row r="43" spans="1:9" ht="12.75">
      <c r="A43" s="835"/>
      <c r="B43" s="55">
        <v>4</v>
      </c>
      <c r="C43" s="65" t="s">
        <v>141</v>
      </c>
      <c r="D43" s="80" t="s">
        <v>145</v>
      </c>
      <c r="E43" s="52" t="s">
        <v>70</v>
      </c>
      <c r="F43" s="377">
        <f t="shared" si="3"/>
        <v>70.31</v>
      </c>
      <c r="G43" s="377">
        <f t="shared" si="3"/>
        <v>66.96</v>
      </c>
      <c r="H43" s="377">
        <f t="shared" si="3"/>
        <v>63.77</v>
      </c>
      <c r="I43" s="379">
        <v>60.73</v>
      </c>
    </row>
    <row r="44" spans="1:9" ht="12.75">
      <c r="A44" s="835"/>
      <c r="B44" s="55">
        <v>5</v>
      </c>
      <c r="C44" s="65" t="s">
        <v>141</v>
      </c>
      <c r="D44" s="80" t="s">
        <v>146</v>
      </c>
      <c r="E44" s="52" t="s">
        <v>70</v>
      </c>
      <c r="F44" s="377">
        <f t="shared" si="3"/>
        <v>90.31</v>
      </c>
      <c r="G44" s="377">
        <f t="shared" si="3"/>
        <v>86.01</v>
      </c>
      <c r="H44" s="377">
        <f t="shared" si="3"/>
        <v>81.91</v>
      </c>
      <c r="I44" s="379">
        <v>78.01</v>
      </c>
    </row>
    <row r="45" spans="1:9" ht="12.75">
      <c r="A45" s="835"/>
      <c r="B45" s="55">
        <v>6</v>
      </c>
      <c r="C45" s="65" t="s">
        <v>141</v>
      </c>
      <c r="D45" s="80" t="s">
        <v>147</v>
      </c>
      <c r="E45" s="52" t="s">
        <v>38</v>
      </c>
      <c r="F45" s="377">
        <f t="shared" si="3"/>
        <v>59.67</v>
      </c>
      <c r="G45" s="377">
        <f t="shared" si="3"/>
        <v>56.83</v>
      </c>
      <c r="H45" s="377">
        <f t="shared" si="3"/>
        <v>54.12</v>
      </c>
      <c r="I45" s="379">
        <v>51.54</v>
      </c>
    </row>
    <row r="46" spans="1:9" ht="12.75">
      <c r="A46" s="835"/>
      <c r="B46" s="55">
        <v>7</v>
      </c>
      <c r="C46" s="65" t="s">
        <v>141</v>
      </c>
      <c r="D46" s="39" t="s">
        <v>44</v>
      </c>
      <c r="E46" s="75">
        <v>100</v>
      </c>
      <c r="F46" s="377">
        <f t="shared" si="3"/>
        <v>60.13</v>
      </c>
      <c r="G46" s="377">
        <f t="shared" si="3"/>
        <v>57.27</v>
      </c>
      <c r="H46" s="377">
        <f t="shared" si="3"/>
        <v>54.54</v>
      </c>
      <c r="I46" s="379">
        <v>51.94</v>
      </c>
    </row>
    <row r="47" spans="1:9" ht="12.75">
      <c r="A47" s="835"/>
      <c r="B47" s="55">
        <v>8</v>
      </c>
      <c r="C47" s="65" t="s">
        <v>141</v>
      </c>
      <c r="D47" s="39" t="s">
        <v>148</v>
      </c>
      <c r="E47" s="83">
        <v>50</v>
      </c>
      <c r="F47" s="377">
        <f t="shared" si="3"/>
        <v>81.33</v>
      </c>
      <c r="G47" s="377">
        <f t="shared" si="3"/>
        <v>77.46</v>
      </c>
      <c r="H47" s="377">
        <f t="shared" si="3"/>
        <v>73.77</v>
      </c>
      <c r="I47" s="379">
        <v>70.26</v>
      </c>
    </row>
    <row r="48" spans="1:9" ht="12.75">
      <c r="A48" s="835"/>
      <c r="B48" s="55">
        <v>9</v>
      </c>
      <c r="C48" s="65" t="s">
        <v>141</v>
      </c>
      <c r="D48" s="39" t="s">
        <v>149</v>
      </c>
      <c r="E48" s="83">
        <v>50</v>
      </c>
      <c r="F48" s="377">
        <f t="shared" si="3"/>
        <v>107.69</v>
      </c>
      <c r="G48" s="377">
        <f t="shared" si="3"/>
        <v>102.56</v>
      </c>
      <c r="H48" s="377">
        <f t="shared" si="3"/>
        <v>97.68</v>
      </c>
      <c r="I48" s="379">
        <v>93.03</v>
      </c>
    </row>
    <row r="49" spans="1:9" ht="12.75">
      <c r="A49" s="835"/>
      <c r="B49" s="227">
        <v>10</v>
      </c>
      <c r="C49" s="65" t="s">
        <v>736</v>
      </c>
      <c r="D49" s="39" t="s">
        <v>31</v>
      </c>
      <c r="E49" s="83">
        <v>100</v>
      </c>
      <c r="F49" s="377">
        <f t="shared" si="3"/>
        <v>163.92</v>
      </c>
      <c r="G49" s="377">
        <f t="shared" si="3"/>
        <v>156.11</v>
      </c>
      <c r="H49" s="377">
        <f t="shared" si="3"/>
        <v>148.68</v>
      </c>
      <c r="I49" s="379">
        <v>141.6</v>
      </c>
    </row>
    <row r="50" spans="1:9" ht="12.75">
      <c r="A50" s="835"/>
      <c r="B50" s="227">
        <v>11</v>
      </c>
      <c r="C50" s="65" t="s">
        <v>736</v>
      </c>
      <c r="D50" s="39" t="s">
        <v>32</v>
      </c>
      <c r="E50" s="83">
        <v>80</v>
      </c>
      <c r="F50" s="377">
        <f t="shared" si="3"/>
        <v>206.99</v>
      </c>
      <c r="G50" s="377">
        <f t="shared" si="3"/>
        <v>197.13</v>
      </c>
      <c r="H50" s="377">
        <f t="shared" si="3"/>
        <v>187.74</v>
      </c>
      <c r="I50" s="379">
        <v>178.8</v>
      </c>
    </row>
    <row r="51" spans="1:9" ht="12.75">
      <c r="A51" s="835"/>
      <c r="B51" s="55">
        <v>12</v>
      </c>
      <c r="C51" s="65" t="s">
        <v>141</v>
      </c>
      <c r="D51" s="39" t="s">
        <v>150</v>
      </c>
      <c r="E51" s="83">
        <v>50</v>
      </c>
      <c r="F51" s="377">
        <f t="shared" si="3"/>
        <v>99.06</v>
      </c>
      <c r="G51" s="377">
        <f t="shared" si="3"/>
        <v>94.34</v>
      </c>
      <c r="H51" s="377">
        <f t="shared" si="3"/>
        <v>89.85</v>
      </c>
      <c r="I51" s="379">
        <v>85.57</v>
      </c>
    </row>
    <row r="52" spans="1:9" ht="12.75">
      <c r="A52" s="835"/>
      <c r="B52" s="55">
        <v>13</v>
      </c>
      <c r="C52" s="65" t="s">
        <v>141</v>
      </c>
      <c r="D52" s="39" t="s">
        <v>45</v>
      </c>
      <c r="E52" s="83">
        <v>50</v>
      </c>
      <c r="F52" s="377">
        <f t="shared" si="3"/>
        <v>105.99</v>
      </c>
      <c r="G52" s="377">
        <f t="shared" si="3"/>
        <v>100.94</v>
      </c>
      <c r="H52" s="377">
        <f t="shared" si="3"/>
        <v>96.13</v>
      </c>
      <c r="I52" s="379">
        <v>91.55</v>
      </c>
    </row>
    <row r="53" spans="1:9" ht="12.75">
      <c r="A53" s="835"/>
      <c r="B53" s="55">
        <v>14</v>
      </c>
      <c r="C53" s="65" t="s">
        <v>141</v>
      </c>
      <c r="D53" s="39" t="s">
        <v>151</v>
      </c>
      <c r="E53" s="83">
        <v>50</v>
      </c>
      <c r="F53" s="377">
        <f t="shared" si="3"/>
        <v>128.77</v>
      </c>
      <c r="G53" s="377">
        <f t="shared" si="3"/>
        <v>122.64</v>
      </c>
      <c r="H53" s="377">
        <f t="shared" si="3"/>
        <v>116.8</v>
      </c>
      <c r="I53" s="379">
        <v>111.24</v>
      </c>
    </row>
    <row r="54" spans="1:9" ht="12.75">
      <c r="A54" s="835"/>
      <c r="B54" s="55">
        <v>15</v>
      </c>
      <c r="C54" s="65" t="s">
        <v>141</v>
      </c>
      <c r="D54" s="39" t="s">
        <v>152</v>
      </c>
      <c r="E54" s="83">
        <v>50</v>
      </c>
      <c r="F54" s="377">
        <f t="shared" si="3"/>
        <v>132.21</v>
      </c>
      <c r="G54" s="377">
        <f t="shared" si="3"/>
        <v>125.91</v>
      </c>
      <c r="H54" s="377">
        <f t="shared" si="3"/>
        <v>119.91</v>
      </c>
      <c r="I54" s="379">
        <v>114.2</v>
      </c>
    </row>
    <row r="55" spans="1:9" ht="12.75">
      <c r="A55" s="835"/>
      <c r="B55" s="55">
        <v>16</v>
      </c>
      <c r="C55" s="65" t="s">
        <v>141</v>
      </c>
      <c r="D55" s="39" t="s">
        <v>153</v>
      </c>
      <c r="E55" s="83">
        <v>50</v>
      </c>
      <c r="F55" s="377">
        <f t="shared" si="3"/>
        <v>178.92</v>
      </c>
      <c r="G55" s="377">
        <f t="shared" si="3"/>
        <v>170.4</v>
      </c>
      <c r="H55" s="377">
        <f t="shared" si="3"/>
        <v>162.29</v>
      </c>
      <c r="I55" s="379">
        <v>154.56</v>
      </c>
    </row>
    <row r="56" spans="1:9" ht="12.75">
      <c r="A56" s="835"/>
      <c r="B56" s="55">
        <v>17</v>
      </c>
      <c r="C56" s="65" t="s">
        <v>141</v>
      </c>
      <c r="D56" s="200" t="s">
        <v>154</v>
      </c>
      <c r="E56" s="75">
        <v>25</v>
      </c>
      <c r="F56" s="387">
        <f t="shared" si="3"/>
        <v>245.19</v>
      </c>
      <c r="G56" s="377">
        <f t="shared" si="3"/>
        <v>233.51</v>
      </c>
      <c r="H56" s="377">
        <f t="shared" si="3"/>
        <v>222.39</v>
      </c>
      <c r="I56" s="379">
        <v>211.8</v>
      </c>
    </row>
    <row r="57" spans="1:9" ht="12.75">
      <c r="A57" s="835"/>
      <c r="B57" s="55">
        <v>18</v>
      </c>
      <c r="C57" s="65" t="s">
        <v>141</v>
      </c>
      <c r="D57" s="200" t="s">
        <v>155</v>
      </c>
      <c r="E57" s="75">
        <v>25</v>
      </c>
      <c r="F57" s="387">
        <f t="shared" si="3"/>
        <v>257</v>
      </c>
      <c r="G57" s="377">
        <f t="shared" si="3"/>
        <v>244.76</v>
      </c>
      <c r="H57" s="377">
        <f t="shared" si="3"/>
        <v>233.1</v>
      </c>
      <c r="I57" s="379">
        <v>222</v>
      </c>
    </row>
    <row r="58" spans="1:9" ht="12.75">
      <c r="A58" s="835"/>
      <c r="B58" s="227">
        <v>19</v>
      </c>
      <c r="C58" s="65" t="s">
        <v>736</v>
      </c>
      <c r="D58" s="200" t="s">
        <v>735</v>
      </c>
      <c r="E58" s="75">
        <v>50</v>
      </c>
      <c r="F58" s="387">
        <f t="shared" si="3"/>
        <v>376.46</v>
      </c>
      <c r="G58" s="377">
        <f t="shared" si="3"/>
        <v>358.53</v>
      </c>
      <c r="H58" s="377">
        <f t="shared" si="3"/>
        <v>341.46</v>
      </c>
      <c r="I58" s="379">
        <v>325.2</v>
      </c>
    </row>
    <row r="59" spans="1:9" ht="12.75">
      <c r="A59" s="835"/>
      <c r="B59" s="55">
        <v>20</v>
      </c>
      <c r="C59" s="65" t="s">
        <v>736</v>
      </c>
      <c r="D59" s="271" t="s">
        <v>47</v>
      </c>
      <c r="E59" s="271">
        <v>50</v>
      </c>
      <c r="F59" s="387">
        <f t="shared" si="3"/>
        <v>436.19</v>
      </c>
      <c r="G59" s="377">
        <f t="shared" si="3"/>
        <v>415.42</v>
      </c>
      <c r="H59" s="377">
        <f t="shared" si="3"/>
        <v>395.64</v>
      </c>
      <c r="I59" s="379">
        <v>376.8</v>
      </c>
    </row>
    <row r="60" spans="1:9" ht="12.75">
      <c r="A60" s="835"/>
      <c r="B60" s="227">
        <v>21</v>
      </c>
      <c r="C60" s="65" t="s">
        <v>141</v>
      </c>
      <c r="D60" s="200" t="s">
        <v>46</v>
      </c>
      <c r="E60" s="75">
        <v>50</v>
      </c>
      <c r="F60" s="387">
        <f aca="true" t="shared" si="4" ref="F60:H79">ROUND(G60*1.05,2)</f>
        <v>183.91</v>
      </c>
      <c r="G60" s="377">
        <f t="shared" si="4"/>
        <v>175.15</v>
      </c>
      <c r="H60" s="377">
        <f t="shared" si="4"/>
        <v>166.81</v>
      </c>
      <c r="I60" s="379">
        <v>158.87</v>
      </c>
    </row>
    <row r="61" spans="1:9" ht="12.75">
      <c r="A61" s="835"/>
      <c r="B61" s="55">
        <v>22</v>
      </c>
      <c r="C61" s="65" t="s">
        <v>141</v>
      </c>
      <c r="D61" s="200" t="s">
        <v>156</v>
      </c>
      <c r="E61" s="75">
        <v>50</v>
      </c>
      <c r="F61" s="387">
        <f t="shared" si="4"/>
        <v>218.94</v>
      </c>
      <c r="G61" s="377">
        <f t="shared" si="4"/>
        <v>208.51</v>
      </c>
      <c r="H61" s="377">
        <f t="shared" si="4"/>
        <v>198.58</v>
      </c>
      <c r="I61" s="379">
        <v>189.12</v>
      </c>
    </row>
    <row r="62" spans="1:9" ht="12.75">
      <c r="A62" s="835"/>
      <c r="B62" s="227">
        <v>23</v>
      </c>
      <c r="C62" s="65" t="s">
        <v>141</v>
      </c>
      <c r="D62" s="200" t="s">
        <v>157</v>
      </c>
      <c r="E62" s="75">
        <v>25</v>
      </c>
      <c r="F62" s="387">
        <f t="shared" si="4"/>
        <v>251.66</v>
      </c>
      <c r="G62" s="377">
        <f t="shared" si="4"/>
        <v>239.68</v>
      </c>
      <c r="H62" s="377">
        <f t="shared" si="4"/>
        <v>228.27</v>
      </c>
      <c r="I62" s="379">
        <v>217.4</v>
      </c>
    </row>
    <row r="63" spans="1:9" ht="12.75">
      <c r="A63" s="835"/>
      <c r="B63" s="55">
        <v>24</v>
      </c>
      <c r="C63" s="65" t="s">
        <v>141</v>
      </c>
      <c r="D63" s="200" t="s">
        <v>158</v>
      </c>
      <c r="E63" s="75">
        <v>25</v>
      </c>
      <c r="F63" s="387">
        <f t="shared" si="4"/>
        <v>307.9</v>
      </c>
      <c r="G63" s="377">
        <f t="shared" si="4"/>
        <v>293.24</v>
      </c>
      <c r="H63" s="377">
        <f t="shared" si="4"/>
        <v>279.28</v>
      </c>
      <c r="I63" s="379">
        <v>265.98</v>
      </c>
    </row>
    <row r="64" spans="1:9" ht="12.75">
      <c r="A64" s="835"/>
      <c r="B64" s="227">
        <v>25</v>
      </c>
      <c r="C64" s="65" t="s">
        <v>740</v>
      </c>
      <c r="D64" s="200" t="s">
        <v>746</v>
      </c>
      <c r="E64" s="75">
        <v>20</v>
      </c>
      <c r="F64" s="387">
        <f t="shared" si="4"/>
        <v>625.12</v>
      </c>
      <c r="G64" s="377">
        <f t="shared" si="4"/>
        <v>595.35</v>
      </c>
      <c r="H64" s="377">
        <f t="shared" si="4"/>
        <v>567</v>
      </c>
      <c r="I64" s="379">
        <v>540</v>
      </c>
    </row>
    <row r="65" spans="1:9" ht="12.75">
      <c r="A65" s="835"/>
      <c r="B65" s="55">
        <v>26</v>
      </c>
      <c r="C65" s="65" t="s">
        <v>740</v>
      </c>
      <c r="D65" s="200" t="s">
        <v>739</v>
      </c>
      <c r="E65" s="75">
        <v>25</v>
      </c>
      <c r="F65" s="387">
        <f t="shared" si="4"/>
        <v>736.25</v>
      </c>
      <c r="G65" s="377">
        <f t="shared" si="4"/>
        <v>701.19</v>
      </c>
      <c r="H65" s="377">
        <f t="shared" si="4"/>
        <v>667.8</v>
      </c>
      <c r="I65" s="379">
        <v>636</v>
      </c>
    </row>
    <row r="66" spans="1:9" ht="12.75">
      <c r="A66" s="835"/>
      <c r="B66" s="227">
        <v>27</v>
      </c>
      <c r="C66" s="65" t="s">
        <v>141</v>
      </c>
      <c r="D66" s="200" t="s">
        <v>159</v>
      </c>
      <c r="E66" s="75">
        <v>25</v>
      </c>
      <c r="F66" s="387">
        <f t="shared" si="4"/>
        <v>341.75</v>
      </c>
      <c r="G66" s="377">
        <f t="shared" si="4"/>
        <v>325.48</v>
      </c>
      <c r="H66" s="377">
        <f t="shared" si="4"/>
        <v>309.98</v>
      </c>
      <c r="I66" s="379">
        <v>295.22</v>
      </c>
    </row>
    <row r="67" spans="1:9" ht="12.75">
      <c r="A67" s="835"/>
      <c r="B67" s="55">
        <v>28</v>
      </c>
      <c r="C67" s="65" t="s">
        <v>141</v>
      </c>
      <c r="D67" s="200" t="s">
        <v>160</v>
      </c>
      <c r="E67" s="75">
        <v>10</v>
      </c>
      <c r="F67" s="387">
        <f t="shared" si="4"/>
        <v>493.85</v>
      </c>
      <c r="G67" s="377">
        <f t="shared" si="4"/>
        <v>470.33</v>
      </c>
      <c r="H67" s="377">
        <f t="shared" si="4"/>
        <v>447.93</v>
      </c>
      <c r="I67" s="379">
        <v>426.6</v>
      </c>
    </row>
    <row r="68" spans="1:9" ht="12.75">
      <c r="A68" s="835"/>
      <c r="B68" s="227">
        <v>29</v>
      </c>
      <c r="C68" s="65" t="s">
        <v>141</v>
      </c>
      <c r="D68" s="200" t="s">
        <v>161</v>
      </c>
      <c r="E68" s="75">
        <v>10</v>
      </c>
      <c r="F68" s="387">
        <f t="shared" si="4"/>
        <v>566.12</v>
      </c>
      <c r="G68" s="377">
        <f t="shared" si="4"/>
        <v>539.16</v>
      </c>
      <c r="H68" s="377">
        <f t="shared" si="4"/>
        <v>513.49</v>
      </c>
      <c r="I68" s="379">
        <v>489.04</v>
      </c>
    </row>
    <row r="69" spans="1:9" ht="12.75">
      <c r="A69" s="835"/>
      <c r="B69" s="55">
        <v>30</v>
      </c>
      <c r="C69" s="65" t="s">
        <v>141</v>
      </c>
      <c r="D69" s="26" t="s">
        <v>162</v>
      </c>
      <c r="E69" s="388" t="s">
        <v>163</v>
      </c>
      <c r="F69" s="387">
        <f t="shared" si="4"/>
        <v>841.83</v>
      </c>
      <c r="G69" s="377">
        <f t="shared" si="4"/>
        <v>801.74</v>
      </c>
      <c r="H69" s="377">
        <f t="shared" si="4"/>
        <v>763.56</v>
      </c>
      <c r="I69" s="379">
        <v>727.2</v>
      </c>
    </row>
    <row r="70" spans="1:9" ht="12.75">
      <c r="A70" s="835"/>
      <c r="B70" s="227">
        <v>31</v>
      </c>
      <c r="C70" s="65" t="s">
        <v>141</v>
      </c>
      <c r="D70" s="26" t="s">
        <v>164</v>
      </c>
      <c r="E70" s="388" t="s">
        <v>163</v>
      </c>
      <c r="F70" s="387">
        <f t="shared" si="4"/>
        <v>956.43</v>
      </c>
      <c r="G70" s="377">
        <f t="shared" si="4"/>
        <v>910.89</v>
      </c>
      <c r="H70" s="377">
        <f t="shared" si="4"/>
        <v>867.51</v>
      </c>
      <c r="I70" s="379">
        <v>826.2</v>
      </c>
    </row>
    <row r="71" spans="1:9" ht="12.75">
      <c r="A71" s="835"/>
      <c r="B71" s="55">
        <v>32</v>
      </c>
      <c r="C71" s="65" t="s">
        <v>141</v>
      </c>
      <c r="D71" s="26" t="s">
        <v>165</v>
      </c>
      <c r="E71" s="388" t="s">
        <v>163</v>
      </c>
      <c r="F71" s="387">
        <f t="shared" si="4"/>
        <v>684.56</v>
      </c>
      <c r="G71" s="377">
        <f t="shared" si="4"/>
        <v>651.96</v>
      </c>
      <c r="H71" s="377">
        <f t="shared" si="4"/>
        <v>620.91</v>
      </c>
      <c r="I71" s="379">
        <v>591.34</v>
      </c>
    </row>
    <row r="72" spans="1:9" ht="12.75">
      <c r="A72" s="835"/>
      <c r="B72" s="227">
        <v>33</v>
      </c>
      <c r="C72" s="65" t="s">
        <v>141</v>
      </c>
      <c r="D72" s="200" t="s">
        <v>166</v>
      </c>
      <c r="E72" s="75">
        <v>5</v>
      </c>
      <c r="F72" s="387">
        <f t="shared" si="4"/>
        <v>833.49</v>
      </c>
      <c r="G72" s="377">
        <f t="shared" si="4"/>
        <v>793.8</v>
      </c>
      <c r="H72" s="377">
        <f t="shared" si="4"/>
        <v>756</v>
      </c>
      <c r="I72" s="379">
        <v>720</v>
      </c>
    </row>
    <row r="73" spans="1:9" ht="12.75">
      <c r="A73" s="835"/>
      <c r="B73" s="55">
        <v>34</v>
      </c>
      <c r="C73" s="65" t="s">
        <v>141</v>
      </c>
      <c r="D73" s="200" t="s">
        <v>167</v>
      </c>
      <c r="E73" s="75">
        <v>5</v>
      </c>
      <c r="F73" s="387">
        <f t="shared" si="4"/>
        <v>1041.86</v>
      </c>
      <c r="G73" s="377">
        <f t="shared" si="4"/>
        <v>992.25</v>
      </c>
      <c r="H73" s="377">
        <f t="shared" si="4"/>
        <v>945</v>
      </c>
      <c r="I73" s="379">
        <v>900</v>
      </c>
    </row>
    <row r="74" spans="1:9" ht="12.75">
      <c r="A74" s="835"/>
      <c r="B74" s="227">
        <v>35</v>
      </c>
      <c r="C74" s="65" t="s">
        <v>737</v>
      </c>
      <c r="D74" s="200" t="s">
        <v>602</v>
      </c>
      <c r="E74" s="75">
        <v>5</v>
      </c>
      <c r="F74" s="387">
        <f t="shared" si="4"/>
        <v>1807.34</v>
      </c>
      <c r="G74" s="377">
        <f t="shared" si="4"/>
        <v>1721.28</v>
      </c>
      <c r="H74" s="377">
        <f t="shared" si="4"/>
        <v>1639.31</v>
      </c>
      <c r="I74" s="379">
        <v>1561.25</v>
      </c>
    </row>
    <row r="75" spans="1:9" ht="12.75">
      <c r="A75" s="835"/>
      <c r="B75" s="55">
        <v>36</v>
      </c>
      <c r="C75" s="65" t="s">
        <v>740</v>
      </c>
      <c r="D75" s="200" t="s">
        <v>747</v>
      </c>
      <c r="E75" s="75">
        <v>10</v>
      </c>
      <c r="F75" s="387">
        <f t="shared" si="4"/>
        <v>2222.64</v>
      </c>
      <c r="G75" s="377">
        <f t="shared" si="4"/>
        <v>2116.8</v>
      </c>
      <c r="H75" s="377">
        <f t="shared" si="4"/>
        <v>2016</v>
      </c>
      <c r="I75" s="379">
        <v>1920</v>
      </c>
    </row>
    <row r="76" spans="1:9" ht="13.5" thickBot="1">
      <c r="A76" s="836"/>
      <c r="B76" s="228">
        <v>37</v>
      </c>
      <c r="C76" s="67" t="s">
        <v>610</v>
      </c>
      <c r="D76" s="202" t="s">
        <v>738</v>
      </c>
      <c r="E76" s="77">
        <v>10</v>
      </c>
      <c r="F76" s="389">
        <f t="shared" si="4"/>
        <v>2497.69</v>
      </c>
      <c r="G76" s="380">
        <f t="shared" si="4"/>
        <v>2378.75</v>
      </c>
      <c r="H76" s="380">
        <f t="shared" si="4"/>
        <v>2265.48</v>
      </c>
      <c r="I76" s="381">
        <v>2157.6</v>
      </c>
    </row>
    <row r="77" spans="2:9" ht="13.5" thickBot="1">
      <c r="B77" s="9"/>
      <c r="C77" s="85"/>
      <c r="D77" s="34"/>
      <c r="E77" s="102"/>
      <c r="F77" s="385"/>
      <c r="G77" s="385"/>
      <c r="H77" s="385"/>
      <c r="I77" s="386"/>
    </row>
    <row r="78" spans="1:9" ht="12.75">
      <c r="A78" s="837" t="s">
        <v>502</v>
      </c>
      <c r="B78" s="82">
        <v>1</v>
      </c>
      <c r="C78" s="63" t="s">
        <v>168</v>
      </c>
      <c r="D78" s="86" t="s">
        <v>116</v>
      </c>
      <c r="E78" s="87">
        <v>100</v>
      </c>
      <c r="F78" s="74">
        <f t="shared" si="4"/>
        <v>109.84</v>
      </c>
      <c r="G78" s="74">
        <f t="shared" si="4"/>
        <v>104.61</v>
      </c>
      <c r="H78" s="74">
        <f t="shared" si="4"/>
        <v>99.63</v>
      </c>
      <c r="I78" s="173">
        <v>94.89</v>
      </c>
    </row>
    <row r="79" spans="1:9" ht="12.75">
      <c r="A79" s="829"/>
      <c r="B79" s="99">
        <v>2</v>
      </c>
      <c r="C79" s="65" t="s">
        <v>762</v>
      </c>
      <c r="D79" s="88" t="s">
        <v>761</v>
      </c>
      <c r="E79" s="83">
        <v>100</v>
      </c>
      <c r="F79" s="377">
        <f t="shared" si="4"/>
        <v>132.84</v>
      </c>
      <c r="G79" s="377">
        <f t="shared" si="4"/>
        <v>126.51</v>
      </c>
      <c r="H79" s="377">
        <f t="shared" si="4"/>
        <v>120.49</v>
      </c>
      <c r="I79" s="379">
        <v>114.75</v>
      </c>
    </row>
    <row r="80" spans="1:9" ht="12.75">
      <c r="A80" s="838"/>
      <c r="B80" s="55">
        <v>3</v>
      </c>
      <c r="C80" s="65" t="s">
        <v>168</v>
      </c>
      <c r="D80" s="88" t="s">
        <v>169</v>
      </c>
      <c r="E80" s="83">
        <v>100</v>
      </c>
      <c r="F80" s="377">
        <f aca="true" t="shared" si="5" ref="F80:H99">ROUND(G80*1.05,2)</f>
        <v>147.39</v>
      </c>
      <c r="G80" s="377">
        <f t="shared" si="5"/>
        <v>140.37</v>
      </c>
      <c r="H80" s="377">
        <f t="shared" si="5"/>
        <v>133.69</v>
      </c>
      <c r="I80" s="379">
        <v>127.32</v>
      </c>
    </row>
    <row r="81" spans="1:9" ht="12.75">
      <c r="A81" s="838"/>
      <c r="B81" s="55">
        <f aca="true" t="shared" si="6" ref="B81:B101">1+B80</f>
        <v>4</v>
      </c>
      <c r="C81" s="65" t="s">
        <v>168</v>
      </c>
      <c r="D81" s="88" t="s">
        <v>117</v>
      </c>
      <c r="E81" s="83">
        <v>100</v>
      </c>
      <c r="F81" s="377">
        <f t="shared" si="5"/>
        <v>156.18</v>
      </c>
      <c r="G81" s="377">
        <f t="shared" si="5"/>
        <v>148.74</v>
      </c>
      <c r="H81" s="377">
        <f t="shared" si="5"/>
        <v>141.66</v>
      </c>
      <c r="I81" s="379">
        <v>134.91</v>
      </c>
    </row>
    <row r="82" spans="1:9" ht="12.75">
      <c r="A82" s="838"/>
      <c r="B82" s="55">
        <f t="shared" si="6"/>
        <v>5</v>
      </c>
      <c r="C82" s="65" t="s">
        <v>168</v>
      </c>
      <c r="D82" s="88" t="s">
        <v>119</v>
      </c>
      <c r="E82" s="83">
        <v>50</v>
      </c>
      <c r="F82" s="377">
        <f t="shared" si="5"/>
        <v>185.67</v>
      </c>
      <c r="G82" s="377">
        <f t="shared" si="5"/>
        <v>176.83</v>
      </c>
      <c r="H82" s="377">
        <f t="shared" si="5"/>
        <v>168.41</v>
      </c>
      <c r="I82" s="379">
        <v>160.39</v>
      </c>
    </row>
    <row r="83" spans="1:9" ht="12.75">
      <c r="A83" s="838"/>
      <c r="B83" s="55">
        <f t="shared" si="6"/>
        <v>6</v>
      </c>
      <c r="C83" s="65" t="s">
        <v>168</v>
      </c>
      <c r="D83" s="88" t="s">
        <v>170</v>
      </c>
      <c r="E83" s="83">
        <v>50</v>
      </c>
      <c r="F83" s="377">
        <f t="shared" si="5"/>
        <v>217.16</v>
      </c>
      <c r="G83" s="377">
        <f t="shared" si="5"/>
        <v>206.82</v>
      </c>
      <c r="H83" s="377">
        <f t="shared" si="5"/>
        <v>196.97</v>
      </c>
      <c r="I83" s="379">
        <v>187.59</v>
      </c>
    </row>
    <row r="84" spans="1:9" ht="12.75">
      <c r="A84" s="838"/>
      <c r="B84" s="55">
        <f t="shared" si="6"/>
        <v>7</v>
      </c>
      <c r="C84" s="65" t="s">
        <v>168</v>
      </c>
      <c r="D84" s="88" t="s">
        <v>171</v>
      </c>
      <c r="E84" s="83">
        <v>50</v>
      </c>
      <c r="F84" s="377">
        <f t="shared" si="5"/>
        <v>236.42</v>
      </c>
      <c r="G84" s="377">
        <f t="shared" si="5"/>
        <v>225.16</v>
      </c>
      <c r="H84" s="377">
        <f t="shared" si="5"/>
        <v>214.44</v>
      </c>
      <c r="I84" s="379">
        <v>204.23</v>
      </c>
    </row>
    <row r="85" spans="1:9" ht="12.75">
      <c r="A85" s="838"/>
      <c r="B85" s="55">
        <f t="shared" si="6"/>
        <v>8</v>
      </c>
      <c r="C85" s="65" t="s">
        <v>168</v>
      </c>
      <c r="D85" s="88" t="s">
        <v>172</v>
      </c>
      <c r="E85" s="83">
        <v>10</v>
      </c>
      <c r="F85" s="377">
        <f t="shared" si="5"/>
        <v>231.26</v>
      </c>
      <c r="G85" s="377">
        <f t="shared" si="5"/>
        <v>220.25</v>
      </c>
      <c r="H85" s="377">
        <f t="shared" si="5"/>
        <v>209.76</v>
      </c>
      <c r="I85" s="379">
        <v>199.77</v>
      </c>
    </row>
    <row r="86" spans="1:9" ht="12.75">
      <c r="A86" s="838"/>
      <c r="B86" s="55">
        <f t="shared" si="6"/>
        <v>9</v>
      </c>
      <c r="C86" s="65" t="s">
        <v>168</v>
      </c>
      <c r="D86" s="88" t="s">
        <v>139</v>
      </c>
      <c r="E86" s="83">
        <v>10</v>
      </c>
      <c r="F86" s="377">
        <f t="shared" si="5"/>
        <v>259.71</v>
      </c>
      <c r="G86" s="377">
        <f t="shared" si="5"/>
        <v>247.34</v>
      </c>
      <c r="H86" s="377">
        <f t="shared" si="5"/>
        <v>235.56</v>
      </c>
      <c r="I86" s="379">
        <v>224.34</v>
      </c>
    </row>
    <row r="87" spans="1:9" ht="12.75">
      <c r="A87" s="838"/>
      <c r="B87" s="55">
        <f t="shared" si="6"/>
        <v>10</v>
      </c>
      <c r="C87" s="65" t="s">
        <v>168</v>
      </c>
      <c r="D87" s="88" t="s">
        <v>173</v>
      </c>
      <c r="E87" s="83">
        <v>25</v>
      </c>
      <c r="F87" s="377">
        <f t="shared" si="5"/>
        <v>249.51</v>
      </c>
      <c r="G87" s="377">
        <f t="shared" si="5"/>
        <v>237.63</v>
      </c>
      <c r="H87" s="377">
        <f t="shared" si="5"/>
        <v>226.31</v>
      </c>
      <c r="I87" s="379">
        <v>215.53</v>
      </c>
    </row>
    <row r="88" spans="1:9" ht="12.75">
      <c r="A88" s="838"/>
      <c r="B88" s="55">
        <f t="shared" si="6"/>
        <v>11</v>
      </c>
      <c r="C88" s="65" t="s">
        <v>168</v>
      </c>
      <c r="D88" s="88" t="s">
        <v>174</v>
      </c>
      <c r="E88" s="83">
        <v>25</v>
      </c>
      <c r="F88" s="377">
        <f t="shared" si="5"/>
        <v>296.94</v>
      </c>
      <c r="G88" s="377">
        <f t="shared" si="5"/>
        <v>282.8</v>
      </c>
      <c r="H88" s="377">
        <f t="shared" si="5"/>
        <v>269.33</v>
      </c>
      <c r="I88" s="379">
        <v>256.5</v>
      </c>
    </row>
    <row r="89" spans="1:9" ht="12.75">
      <c r="A89" s="838"/>
      <c r="B89" s="55">
        <f t="shared" si="6"/>
        <v>12</v>
      </c>
      <c r="C89" s="65" t="s">
        <v>168</v>
      </c>
      <c r="D89" s="88" t="s">
        <v>175</v>
      </c>
      <c r="E89" s="83">
        <v>25</v>
      </c>
      <c r="F89" s="377">
        <f t="shared" si="5"/>
        <v>320.38</v>
      </c>
      <c r="G89" s="377">
        <f t="shared" si="5"/>
        <v>305.12</v>
      </c>
      <c r="H89" s="377">
        <f t="shared" si="5"/>
        <v>290.59</v>
      </c>
      <c r="I89" s="379">
        <v>276.75</v>
      </c>
    </row>
    <row r="90" spans="1:9" ht="12.75">
      <c r="A90" s="838"/>
      <c r="B90" s="55">
        <f t="shared" si="6"/>
        <v>13</v>
      </c>
      <c r="C90" s="65" t="s">
        <v>168</v>
      </c>
      <c r="D90" s="88" t="s">
        <v>140</v>
      </c>
      <c r="E90" s="83">
        <v>25</v>
      </c>
      <c r="F90" s="377">
        <f t="shared" si="5"/>
        <v>360.95</v>
      </c>
      <c r="G90" s="377">
        <f t="shared" si="5"/>
        <v>343.76</v>
      </c>
      <c r="H90" s="377">
        <f t="shared" si="5"/>
        <v>327.39</v>
      </c>
      <c r="I90" s="379">
        <v>311.8</v>
      </c>
    </row>
    <row r="91" spans="1:9" ht="12.75">
      <c r="A91" s="838"/>
      <c r="B91" s="55">
        <f t="shared" si="6"/>
        <v>14</v>
      </c>
      <c r="C91" s="65" t="s">
        <v>168</v>
      </c>
      <c r="D91" s="88" t="s">
        <v>122</v>
      </c>
      <c r="E91" s="83">
        <v>25</v>
      </c>
      <c r="F91" s="377">
        <f t="shared" si="5"/>
        <v>492.07</v>
      </c>
      <c r="G91" s="377">
        <f t="shared" si="5"/>
        <v>468.64</v>
      </c>
      <c r="H91" s="377">
        <f t="shared" si="5"/>
        <v>446.32</v>
      </c>
      <c r="I91" s="379">
        <v>425.07</v>
      </c>
    </row>
    <row r="92" spans="1:9" ht="12.75">
      <c r="A92" s="838"/>
      <c r="B92" s="55">
        <f t="shared" si="6"/>
        <v>15</v>
      </c>
      <c r="C92" s="65" t="s">
        <v>168</v>
      </c>
      <c r="D92" s="88" t="s">
        <v>176</v>
      </c>
      <c r="E92" s="83">
        <v>25</v>
      </c>
      <c r="F92" s="377">
        <f t="shared" si="5"/>
        <v>492.07</v>
      </c>
      <c r="G92" s="377">
        <f t="shared" si="5"/>
        <v>468.64</v>
      </c>
      <c r="H92" s="377">
        <f t="shared" si="5"/>
        <v>446.32</v>
      </c>
      <c r="I92" s="379">
        <v>425.07</v>
      </c>
    </row>
    <row r="93" spans="1:9" ht="12.75">
      <c r="A93" s="838"/>
      <c r="B93" s="55">
        <f t="shared" si="6"/>
        <v>16</v>
      </c>
      <c r="C93" s="65" t="s">
        <v>168</v>
      </c>
      <c r="D93" s="88" t="s">
        <v>177</v>
      </c>
      <c r="E93" s="83">
        <v>20</v>
      </c>
      <c r="F93" s="377">
        <f t="shared" si="5"/>
        <v>532.48</v>
      </c>
      <c r="G93" s="377">
        <f t="shared" si="5"/>
        <v>507.12</v>
      </c>
      <c r="H93" s="377">
        <f t="shared" si="5"/>
        <v>482.97</v>
      </c>
      <c r="I93" s="379">
        <v>459.97</v>
      </c>
    </row>
    <row r="94" spans="1:9" ht="12.75">
      <c r="A94" s="838"/>
      <c r="B94" s="55">
        <f t="shared" si="6"/>
        <v>17</v>
      </c>
      <c r="C94" s="65" t="s">
        <v>168</v>
      </c>
      <c r="D94" s="88" t="s">
        <v>178</v>
      </c>
      <c r="E94" s="83">
        <v>20</v>
      </c>
      <c r="F94" s="377">
        <f t="shared" si="5"/>
        <v>641.66</v>
      </c>
      <c r="G94" s="377">
        <f t="shared" si="5"/>
        <v>611.1</v>
      </c>
      <c r="H94" s="377">
        <f t="shared" si="5"/>
        <v>582</v>
      </c>
      <c r="I94" s="379">
        <v>554.29</v>
      </c>
    </row>
    <row r="95" spans="1:9" ht="12.75">
      <c r="A95" s="838"/>
      <c r="B95" s="55">
        <f t="shared" si="6"/>
        <v>18</v>
      </c>
      <c r="C95" s="65" t="s">
        <v>168</v>
      </c>
      <c r="D95" s="88" t="s">
        <v>179</v>
      </c>
      <c r="E95" s="83">
        <v>20</v>
      </c>
      <c r="F95" s="377">
        <f t="shared" si="5"/>
        <v>762.57</v>
      </c>
      <c r="G95" s="377">
        <f t="shared" si="5"/>
        <v>726.26</v>
      </c>
      <c r="H95" s="377">
        <f t="shared" si="5"/>
        <v>691.68</v>
      </c>
      <c r="I95" s="379">
        <v>658.74</v>
      </c>
    </row>
    <row r="96" spans="1:9" ht="12.75">
      <c r="A96" s="838"/>
      <c r="B96" s="55">
        <f t="shared" si="6"/>
        <v>19</v>
      </c>
      <c r="C96" s="65" t="s">
        <v>168</v>
      </c>
      <c r="D96" s="88" t="s">
        <v>162</v>
      </c>
      <c r="E96" s="83">
        <v>20</v>
      </c>
      <c r="F96" s="377">
        <f t="shared" si="5"/>
        <v>962</v>
      </c>
      <c r="G96" s="377">
        <f t="shared" si="5"/>
        <v>916.19</v>
      </c>
      <c r="H96" s="377">
        <f t="shared" si="5"/>
        <v>872.56</v>
      </c>
      <c r="I96" s="379">
        <v>831.01</v>
      </c>
    </row>
    <row r="97" spans="1:9" ht="12.75">
      <c r="A97" s="838"/>
      <c r="B97" s="55">
        <f t="shared" si="6"/>
        <v>20</v>
      </c>
      <c r="C97" s="65" t="s">
        <v>168</v>
      </c>
      <c r="D97" s="88" t="s">
        <v>164</v>
      </c>
      <c r="E97" s="83">
        <v>5</v>
      </c>
      <c r="F97" s="377">
        <f t="shared" si="5"/>
        <v>1124.19</v>
      </c>
      <c r="G97" s="377">
        <f t="shared" si="5"/>
        <v>1070.66</v>
      </c>
      <c r="H97" s="377">
        <f t="shared" si="5"/>
        <v>1019.68</v>
      </c>
      <c r="I97" s="379">
        <v>971.12</v>
      </c>
    </row>
    <row r="98" spans="1:9" ht="12.75">
      <c r="A98" s="838"/>
      <c r="B98" s="55">
        <f t="shared" si="6"/>
        <v>21</v>
      </c>
      <c r="C98" s="65" t="s">
        <v>168</v>
      </c>
      <c r="D98" s="88" t="s">
        <v>180</v>
      </c>
      <c r="E98" s="83">
        <v>5</v>
      </c>
      <c r="F98" s="377">
        <f t="shared" si="5"/>
        <v>1446.6</v>
      </c>
      <c r="G98" s="377">
        <f t="shared" si="5"/>
        <v>1377.71</v>
      </c>
      <c r="H98" s="377">
        <f t="shared" si="5"/>
        <v>1312.1</v>
      </c>
      <c r="I98" s="379">
        <v>1249.62</v>
      </c>
    </row>
    <row r="99" spans="1:9" ht="12.75">
      <c r="A99" s="838"/>
      <c r="B99" s="55">
        <f t="shared" si="6"/>
        <v>22</v>
      </c>
      <c r="C99" s="65" t="s">
        <v>168</v>
      </c>
      <c r="D99" s="88" t="s">
        <v>181</v>
      </c>
      <c r="E99" s="83">
        <v>10</v>
      </c>
      <c r="F99" s="377">
        <f t="shared" si="5"/>
        <v>1499.58</v>
      </c>
      <c r="G99" s="377">
        <f t="shared" si="5"/>
        <v>1428.17</v>
      </c>
      <c r="H99" s="377">
        <f t="shared" si="5"/>
        <v>1360.16</v>
      </c>
      <c r="I99" s="379">
        <v>1295.39</v>
      </c>
    </row>
    <row r="100" spans="1:9" ht="12.75">
      <c r="A100" s="838"/>
      <c r="B100" s="55">
        <f t="shared" si="6"/>
        <v>23</v>
      </c>
      <c r="C100" s="65" t="s">
        <v>168</v>
      </c>
      <c r="D100" s="88" t="s">
        <v>182</v>
      </c>
      <c r="E100" s="83">
        <v>10</v>
      </c>
      <c r="F100" s="377">
        <f aca="true" t="shared" si="7" ref="F100:H111">ROUND(G100*1.05,2)</f>
        <v>2033.26</v>
      </c>
      <c r="G100" s="377">
        <f t="shared" si="7"/>
        <v>1936.44</v>
      </c>
      <c r="H100" s="377">
        <f t="shared" si="7"/>
        <v>1844.23</v>
      </c>
      <c r="I100" s="379">
        <v>1756.41</v>
      </c>
    </row>
    <row r="101" spans="1:9" ht="13.5" thickBot="1">
      <c r="A101" s="839"/>
      <c r="B101" s="57">
        <f t="shared" si="6"/>
        <v>24</v>
      </c>
      <c r="C101" s="67" t="s">
        <v>168</v>
      </c>
      <c r="D101" s="89" t="s">
        <v>183</v>
      </c>
      <c r="E101" s="84">
        <v>10</v>
      </c>
      <c r="F101" s="380">
        <f t="shared" si="7"/>
        <v>2406.71</v>
      </c>
      <c r="G101" s="380">
        <f t="shared" si="7"/>
        <v>2292.1</v>
      </c>
      <c r="H101" s="380">
        <f t="shared" si="7"/>
        <v>2182.95</v>
      </c>
      <c r="I101" s="381">
        <v>2079</v>
      </c>
    </row>
    <row r="102" spans="1:9" ht="13.5" thickBot="1">
      <c r="A102" s="254"/>
      <c r="B102" s="40"/>
      <c r="C102" s="40"/>
      <c r="D102" s="40"/>
      <c r="E102" s="40"/>
      <c r="F102" s="385"/>
      <c r="G102" s="385"/>
      <c r="H102" s="385"/>
      <c r="I102" s="386"/>
    </row>
    <row r="103" spans="1:9" ht="12.75">
      <c r="A103" s="840" t="s">
        <v>503</v>
      </c>
      <c r="B103" s="82">
        <v>1</v>
      </c>
      <c r="C103" s="63" t="s">
        <v>184</v>
      </c>
      <c r="D103" s="90" t="s">
        <v>185</v>
      </c>
      <c r="E103" s="378">
        <v>100</v>
      </c>
      <c r="F103" s="74">
        <f t="shared" si="7"/>
        <v>64.97</v>
      </c>
      <c r="G103" s="74">
        <f t="shared" si="7"/>
        <v>61.88</v>
      </c>
      <c r="H103" s="74">
        <f t="shared" si="7"/>
        <v>58.93</v>
      </c>
      <c r="I103" s="173">
        <v>56.12</v>
      </c>
    </row>
    <row r="104" spans="1:9" ht="12.75">
      <c r="A104" s="838"/>
      <c r="B104" s="55">
        <f>1+B103</f>
        <v>2</v>
      </c>
      <c r="C104" s="65" t="s">
        <v>186</v>
      </c>
      <c r="D104" s="91" t="s">
        <v>187</v>
      </c>
      <c r="E104" s="75">
        <v>100</v>
      </c>
      <c r="F104" s="377">
        <f t="shared" si="7"/>
        <v>89.43</v>
      </c>
      <c r="G104" s="377">
        <f t="shared" si="7"/>
        <v>85.17</v>
      </c>
      <c r="H104" s="377">
        <f t="shared" si="7"/>
        <v>81.11</v>
      </c>
      <c r="I104" s="379">
        <v>77.25</v>
      </c>
    </row>
    <row r="105" spans="1:9" ht="12.75">
      <c r="A105" s="838"/>
      <c r="B105" s="55">
        <f>1+B104</f>
        <v>3</v>
      </c>
      <c r="C105" s="65" t="s">
        <v>188</v>
      </c>
      <c r="D105" s="91" t="s">
        <v>189</v>
      </c>
      <c r="E105" s="75">
        <v>50</v>
      </c>
      <c r="F105" s="377">
        <f t="shared" si="7"/>
        <v>121.26</v>
      </c>
      <c r="G105" s="377">
        <f t="shared" si="7"/>
        <v>115.49</v>
      </c>
      <c r="H105" s="377">
        <f t="shared" si="7"/>
        <v>109.99</v>
      </c>
      <c r="I105" s="379">
        <v>104.75</v>
      </c>
    </row>
    <row r="106" spans="1:9" ht="12" customHeight="1">
      <c r="A106" s="838"/>
      <c r="B106" s="55">
        <f>1+B105</f>
        <v>4</v>
      </c>
      <c r="C106" s="65" t="s">
        <v>190</v>
      </c>
      <c r="D106" s="91" t="s">
        <v>191</v>
      </c>
      <c r="E106" s="75">
        <v>50</v>
      </c>
      <c r="F106" s="377">
        <f t="shared" si="7"/>
        <v>244.76</v>
      </c>
      <c r="G106" s="377">
        <f t="shared" si="7"/>
        <v>233.1</v>
      </c>
      <c r="H106" s="377">
        <f t="shared" si="7"/>
        <v>222</v>
      </c>
      <c r="I106" s="379">
        <v>211.43</v>
      </c>
    </row>
    <row r="107" spans="1:9" ht="12.75" customHeight="1">
      <c r="A107" s="838"/>
      <c r="B107" s="55">
        <f>1+B106</f>
        <v>5</v>
      </c>
      <c r="C107" s="65" t="s">
        <v>192</v>
      </c>
      <c r="D107" s="91" t="s">
        <v>193</v>
      </c>
      <c r="E107" s="75">
        <v>25</v>
      </c>
      <c r="F107" s="377">
        <f t="shared" si="7"/>
        <v>486.24</v>
      </c>
      <c r="G107" s="377">
        <f t="shared" si="7"/>
        <v>463.09</v>
      </c>
      <c r="H107" s="377">
        <f t="shared" si="7"/>
        <v>441.04</v>
      </c>
      <c r="I107" s="379">
        <v>420.04</v>
      </c>
    </row>
    <row r="108" spans="1:9" ht="13.5" thickBot="1">
      <c r="A108" s="839"/>
      <c r="B108" s="57">
        <f>1+B107</f>
        <v>6</v>
      </c>
      <c r="C108" s="67" t="s">
        <v>194</v>
      </c>
      <c r="D108" s="92" t="s">
        <v>195</v>
      </c>
      <c r="E108" s="77">
        <v>25</v>
      </c>
      <c r="F108" s="380">
        <f t="shared" si="7"/>
        <v>939.36</v>
      </c>
      <c r="G108" s="380">
        <f t="shared" si="7"/>
        <v>894.63</v>
      </c>
      <c r="H108" s="380">
        <f t="shared" si="7"/>
        <v>852.03</v>
      </c>
      <c r="I108" s="381">
        <v>811.46</v>
      </c>
    </row>
    <row r="109" spans="2:9" ht="13.5" thickBot="1">
      <c r="B109" s="18"/>
      <c r="C109" s="18"/>
      <c r="D109" s="18"/>
      <c r="E109" s="72"/>
      <c r="F109" s="385"/>
      <c r="G109" s="385"/>
      <c r="H109" s="385"/>
      <c r="I109" s="386"/>
    </row>
    <row r="110" spans="1:9" ht="16.5" customHeight="1">
      <c r="A110" s="831" t="s">
        <v>504</v>
      </c>
      <c r="B110" s="100">
        <v>1</v>
      </c>
      <c r="C110" s="93" t="s">
        <v>560</v>
      </c>
      <c r="D110" s="38" t="s">
        <v>27</v>
      </c>
      <c r="E110" s="94">
        <v>100</v>
      </c>
      <c r="F110" s="74">
        <f t="shared" si="7"/>
        <v>71.89</v>
      </c>
      <c r="G110" s="74">
        <f t="shared" si="7"/>
        <v>68.47</v>
      </c>
      <c r="H110" s="74">
        <f t="shared" si="7"/>
        <v>65.21</v>
      </c>
      <c r="I110" s="173">
        <v>62.1</v>
      </c>
    </row>
    <row r="111" spans="1:9" ht="17.25" customHeight="1" thickBot="1">
      <c r="A111" s="832"/>
      <c r="B111" s="101">
        <v>2</v>
      </c>
      <c r="C111" s="95" t="s">
        <v>560</v>
      </c>
      <c r="D111" s="53" t="s">
        <v>28</v>
      </c>
      <c r="E111" s="96">
        <v>100</v>
      </c>
      <c r="F111" s="380">
        <f t="shared" si="7"/>
        <v>130.24</v>
      </c>
      <c r="G111" s="380">
        <f t="shared" si="7"/>
        <v>124.04</v>
      </c>
      <c r="H111" s="380">
        <f t="shared" si="7"/>
        <v>118.13</v>
      </c>
      <c r="I111" s="381">
        <v>112.5</v>
      </c>
    </row>
    <row r="114" ht="12.75">
      <c r="I114" s="36" t="s">
        <v>545</v>
      </c>
    </row>
  </sheetData>
  <mergeCells count="13">
    <mergeCell ref="A110:A111"/>
    <mergeCell ref="A26:A38"/>
    <mergeCell ref="A40:A76"/>
    <mergeCell ref="A78:A101"/>
    <mergeCell ref="A103:A108"/>
    <mergeCell ref="A9:A16"/>
    <mergeCell ref="A17:A22"/>
    <mergeCell ref="B1:G1"/>
    <mergeCell ref="A7:I8"/>
    <mergeCell ref="C4:C6"/>
    <mergeCell ref="D4:D6"/>
    <mergeCell ref="E4:E6"/>
    <mergeCell ref="F4:I5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4" r:id="rId6"/>
  <drawing r:id="rId5"/>
  <legacyDrawing r:id="rId4"/>
  <oleObjects>
    <oleObject progId="MS_ClipArt_Gallery" shapeId="4821280" r:id="rId1"/>
    <oleObject progId="MS_ClipArt_Gallery" shapeId="4821871" r:id="rId2"/>
    <oleObject progId="MS_ClipArt_Gallery" shapeId="4822374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">
      <selection activeCell="I2" sqref="I2"/>
    </sheetView>
  </sheetViews>
  <sheetFormatPr defaultColWidth="9.00390625" defaultRowHeight="12.75"/>
  <cols>
    <col min="1" max="1" width="32.75390625" style="3" customWidth="1"/>
    <col min="2" max="2" width="3.125" style="3" customWidth="1"/>
    <col min="3" max="3" width="11.625" style="3" customWidth="1"/>
    <col min="4" max="4" width="16.375" style="3" customWidth="1"/>
    <col min="5" max="5" width="7.25390625" style="3" customWidth="1"/>
    <col min="6" max="16384" width="9.125" style="3" customWidth="1"/>
  </cols>
  <sheetData>
    <row r="1" spans="2:8" ht="12.75">
      <c r="B1" s="768"/>
      <c r="C1" s="768"/>
      <c r="D1" s="768"/>
      <c r="E1" s="768"/>
      <c r="F1" s="768"/>
      <c r="G1" s="768"/>
      <c r="H1" s="22"/>
    </row>
    <row r="2" spans="1:9" ht="12.75">
      <c r="A2" s="28" t="s">
        <v>52</v>
      </c>
      <c r="B2" s="30"/>
      <c r="C2" s="29"/>
      <c r="D2" s="29"/>
      <c r="E2" s="29"/>
      <c r="F2" s="29"/>
      <c r="G2" s="29"/>
      <c r="H2" s="22"/>
      <c r="I2" s="32" t="s">
        <v>894</v>
      </c>
    </row>
    <row r="3" ht="12.75">
      <c r="H3" s="22"/>
    </row>
    <row r="4" spans="1:9" ht="12.75">
      <c r="A4" s="16"/>
      <c r="B4" s="17"/>
      <c r="C4" s="773" t="s">
        <v>20</v>
      </c>
      <c r="D4" s="776" t="s">
        <v>21</v>
      </c>
      <c r="E4" s="792" t="s">
        <v>22</v>
      </c>
      <c r="F4" s="794" t="s">
        <v>766</v>
      </c>
      <c r="G4" s="794"/>
      <c r="H4" s="794"/>
      <c r="I4" s="795"/>
    </row>
    <row r="5" spans="1:9" ht="12.75">
      <c r="A5" s="16"/>
      <c r="B5" s="9"/>
      <c r="C5" s="774"/>
      <c r="D5" s="776"/>
      <c r="E5" s="792"/>
      <c r="F5" s="797"/>
      <c r="G5" s="797"/>
      <c r="H5" s="797"/>
      <c r="I5" s="798"/>
    </row>
    <row r="6" spans="1:9" ht="12.75">
      <c r="A6" s="16"/>
      <c r="B6" s="18"/>
      <c r="C6" s="775"/>
      <c r="D6" s="776"/>
      <c r="E6" s="792"/>
      <c r="F6" s="19" t="s">
        <v>23</v>
      </c>
      <c r="G6" s="19" t="s">
        <v>24</v>
      </c>
      <c r="H6" s="20" t="s">
        <v>25</v>
      </c>
      <c r="I6" s="21" t="s">
        <v>26</v>
      </c>
    </row>
    <row r="7" spans="1:9" ht="12.75" customHeight="1">
      <c r="A7" s="771" t="s">
        <v>512</v>
      </c>
      <c r="B7" s="771"/>
      <c r="C7" s="771"/>
      <c r="D7" s="771"/>
      <c r="E7" s="771"/>
      <c r="F7" s="771"/>
      <c r="G7" s="771"/>
      <c r="H7" s="771"/>
      <c r="I7" s="771"/>
    </row>
    <row r="8" spans="1:9" ht="19.5" customHeight="1" thickBot="1">
      <c r="A8" s="771"/>
      <c r="B8" s="771"/>
      <c r="C8" s="771"/>
      <c r="D8" s="771"/>
      <c r="E8" s="771"/>
      <c r="F8" s="771"/>
      <c r="G8" s="771"/>
      <c r="H8" s="771"/>
      <c r="I8" s="771"/>
    </row>
    <row r="9" spans="1:9" ht="12.75">
      <c r="A9" s="864" t="s">
        <v>725</v>
      </c>
      <c r="B9" s="650">
        <v>1</v>
      </c>
      <c r="C9" s="651" t="s">
        <v>513</v>
      </c>
      <c r="D9" s="392" t="s">
        <v>115</v>
      </c>
      <c r="E9" s="378"/>
      <c r="F9" s="652">
        <f>G9*1.05</f>
        <v>70.40565000000001</v>
      </c>
      <c r="G9" s="653">
        <f>H9*1.03</f>
        <v>67.05300000000001</v>
      </c>
      <c r="H9" s="653">
        <f>I9*1.05</f>
        <v>65.10000000000001</v>
      </c>
      <c r="I9" s="170">
        <v>62</v>
      </c>
    </row>
    <row r="10" spans="1:9" ht="12.75">
      <c r="A10" s="865"/>
      <c r="B10" s="118">
        <f>1+B9</f>
        <v>2</v>
      </c>
      <c r="C10" s="654" t="s">
        <v>513</v>
      </c>
      <c r="D10" s="200" t="s">
        <v>27</v>
      </c>
      <c r="E10" s="75"/>
      <c r="F10" s="655">
        <f>G10*1.05</f>
        <v>78.35467500000001</v>
      </c>
      <c r="G10" s="656">
        <f>H10*1.03</f>
        <v>74.6235</v>
      </c>
      <c r="H10" s="656">
        <f>I10*1.05</f>
        <v>72.45</v>
      </c>
      <c r="I10" s="169">
        <v>69</v>
      </c>
    </row>
    <row r="11" spans="1:9" ht="12.75">
      <c r="A11" s="865"/>
      <c r="B11" s="118">
        <f>1+B10</f>
        <v>3</v>
      </c>
      <c r="C11" s="654" t="s">
        <v>513</v>
      </c>
      <c r="D11" s="200" t="s">
        <v>196</v>
      </c>
      <c r="E11" s="75"/>
      <c r="F11" s="655">
        <f>G11*1.05</f>
        <v>98.79502500000001</v>
      </c>
      <c r="G11" s="656">
        <f>H11*1.03</f>
        <v>94.0905</v>
      </c>
      <c r="H11" s="656">
        <f>I11*1.05</f>
        <v>91.35000000000001</v>
      </c>
      <c r="I11" s="169">
        <v>87</v>
      </c>
    </row>
    <row r="12" spans="1:9" ht="13.5" thickBot="1">
      <c r="A12" s="866"/>
      <c r="B12" s="120">
        <f>1+B11</f>
        <v>4</v>
      </c>
      <c r="C12" s="657" t="s">
        <v>513</v>
      </c>
      <c r="D12" s="202" t="s">
        <v>197</v>
      </c>
      <c r="E12" s="77"/>
      <c r="F12" s="658">
        <f>G12*1.05</f>
        <v>136.269</v>
      </c>
      <c r="G12" s="659">
        <f>H12*1.03</f>
        <v>129.78</v>
      </c>
      <c r="H12" s="659">
        <f>I12*1.05</f>
        <v>126</v>
      </c>
      <c r="I12" s="171">
        <v>120</v>
      </c>
    </row>
    <row r="13" spans="1:9" ht="12.75">
      <c r="A13" s="16"/>
      <c r="B13" s="114"/>
      <c r="C13" s="16"/>
      <c r="D13" s="114"/>
      <c r="E13" s="114"/>
      <c r="F13" s="107"/>
      <c r="G13" s="111"/>
      <c r="H13" s="111"/>
      <c r="I13" s="111"/>
    </row>
    <row r="14" spans="1:9" ht="13.5" thickBot="1">
      <c r="A14" s="115"/>
      <c r="B14" s="17"/>
      <c r="C14" s="116"/>
      <c r="D14" s="105"/>
      <c r="E14" s="69"/>
      <c r="F14" s="27"/>
      <c r="G14" s="27"/>
      <c r="H14" s="111"/>
      <c r="I14" s="111"/>
    </row>
    <row r="15" spans="1:9" ht="22.5" customHeight="1">
      <c r="A15" s="867" t="s">
        <v>198</v>
      </c>
      <c r="B15" s="869">
        <v>1</v>
      </c>
      <c r="C15" s="858" t="s">
        <v>199</v>
      </c>
      <c r="D15" s="858" t="s">
        <v>28</v>
      </c>
      <c r="E15" s="860"/>
      <c r="F15" s="862">
        <f>G15*1.05</f>
        <v>64.97362698750001</v>
      </c>
      <c r="G15" s="854">
        <f>H15*1.03</f>
        <v>61.879644750000004</v>
      </c>
      <c r="H15" s="854">
        <f>I15*1.05</f>
        <v>60.077325</v>
      </c>
      <c r="I15" s="856">
        <v>57.216499999999996</v>
      </c>
    </row>
    <row r="16" spans="1:9" ht="13.5" thickBot="1">
      <c r="A16" s="868"/>
      <c r="B16" s="870"/>
      <c r="C16" s="859"/>
      <c r="D16" s="859"/>
      <c r="E16" s="861"/>
      <c r="F16" s="863"/>
      <c r="G16" s="855"/>
      <c r="H16" s="855"/>
      <c r="I16" s="857"/>
    </row>
    <row r="17" spans="1:9" ht="13.5" thickBot="1">
      <c r="A17" s="108"/>
      <c r="B17" s="661"/>
      <c r="C17" s="109"/>
      <c r="D17" s="105"/>
      <c r="E17" s="662"/>
      <c r="F17" s="27"/>
      <c r="G17" s="27"/>
      <c r="H17" s="111"/>
      <c r="I17" s="111"/>
    </row>
    <row r="18" spans="1:9" ht="12.75">
      <c r="A18" s="851" t="s">
        <v>200</v>
      </c>
      <c r="B18" s="23">
        <v>1</v>
      </c>
      <c r="C18" s="63" t="s">
        <v>201</v>
      </c>
      <c r="D18" s="392" t="s">
        <v>202</v>
      </c>
      <c r="E18" s="175">
        <v>50</v>
      </c>
      <c r="F18" s="398">
        <f aca="true" t="shared" si="0" ref="F18:H34">ROUND(G18*1.05,2)</f>
        <v>159.18</v>
      </c>
      <c r="G18" s="653">
        <f t="shared" si="0"/>
        <v>151.6</v>
      </c>
      <c r="H18" s="653">
        <f t="shared" si="0"/>
        <v>144.38</v>
      </c>
      <c r="I18" s="170">
        <v>137.5</v>
      </c>
    </row>
    <row r="19" spans="1:9" ht="12.75">
      <c r="A19" s="852"/>
      <c r="B19" s="196">
        <f aca="true" t="shared" si="1" ref="B19:B34">1+B18</f>
        <v>2</v>
      </c>
      <c r="C19" s="65" t="s">
        <v>201</v>
      </c>
      <c r="D19" s="200" t="s">
        <v>151</v>
      </c>
      <c r="E19" s="176">
        <v>30</v>
      </c>
      <c r="F19" s="396">
        <f t="shared" si="0"/>
        <v>253.23</v>
      </c>
      <c r="G19" s="656">
        <f t="shared" si="0"/>
        <v>241.17</v>
      </c>
      <c r="H19" s="656">
        <f t="shared" si="0"/>
        <v>229.69</v>
      </c>
      <c r="I19" s="169">
        <v>218.75</v>
      </c>
    </row>
    <row r="20" spans="1:9" ht="12.75">
      <c r="A20" s="852"/>
      <c r="B20" s="196">
        <f t="shared" si="1"/>
        <v>3</v>
      </c>
      <c r="C20" s="65" t="s">
        <v>201</v>
      </c>
      <c r="D20" s="200" t="s">
        <v>203</v>
      </c>
      <c r="E20" s="176">
        <v>20</v>
      </c>
      <c r="F20" s="396">
        <f t="shared" si="0"/>
        <v>414.35</v>
      </c>
      <c r="G20" s="656">
        <f t="shared" si="0"/>
        <v>394.62</v>
      </c>
      <c r="H20" s="656">
        <f t="shared" si="0"/>
        <v>375.83</v>
      </c>
      <c r="I20" s="169">
        <v>357.93</v>
      </c>
    </row>
    <row r="21" spans="1:9" ht="12.75">
      <c r="A21" s="852"/>
      <c r="B21" s="196">
        <f t="shared" si="1"/>
        <v>4</v>
      </c>
      <c r="C21" s="65" t="s">
        <v>201</v>
      </c>
      <c r="D21" s="200" t="s">
        <v>204</v>
      </c>
      <c r="E21" s="176">
        <v>20</v>
      </c>
      <c r="F21" s="396">
        <f t="shared" si="0"/>
        <v>447.13</v>
      </c>
      <c r="G21" s="656">
        <f t="shared" si="0"/>
        <v>425.84</v>
      </c>
      <c r="H21" s="656">
        <f t="shared" si="0"/>
        <v>405.56</v>
      </c>
      <c r="I21" s="169">
        <v>386.25</v>
      </c>
    </row>
    <row r="22" spans="1:9" ht="12.75">
      <c r="A22" s="852"/>
      <c r="B22" s="196">
        <f t="shared" si="1"/>
        <v>5</v>
      </c>
      <c r="C22" s="390" t="s">
        <v>201</v>
      </c>
      <c r="D22" s="391" t="s">
        <v>708</v>
      </c>
      <c r="E22" s="176">
        <v>20</v>
      </c>
      <c r="F22" s="396">
        <f t="shared" si="0"/>
        <v>625.99</v>
      </c>
      <c r="G22" s="656">
        <f t="shared" si="0"/>
        <v>596.18</v>
      </c>
      <c r="H22" s="656">
        <f t="shared" si="0"/>
        <v>567.79</v>
      </c>
      <c r="I22" s="169">
        <v>540.75</v>
      </c>
    </row>
    <row r="23" spans="1:9" ht="12.75">
      <c r="A23" s="852"/>
      <c r="B23" s="196">
        <f t="shared" si="1"/>
        <v>6</v>
      </c>
      <c r="C23" s="65" t="s">
        <v>201</v>
      </c>
      <c r="D23" s="200" t="s">
        <v>205</v>
      </c>
      <c r="E23" s="176">
        <v>20</v>
      </c>
      <c r="F23" s="396">
        <f t="shared" si="0"/>
        <v>670.71</v>
      </c>
      <c r="G23" s="656">
        <f t="shared" si="0"/>
        <v>638.77</v>
      </c>
      <c r="H23" s="656">
        <f t="shared" si="0"/>
        <v>608.35</v>
      </c>
      <c r="I23" s="169">
        <v>579.38</v>
      </c>
    </row>
    <row r="24" spans="1:9" ht="13.5" thickBot="1">
      <c r="A24" s="853"/>
      <c r="B24" s="201">
        <f t="shared" si="1"/>
        <v>7</v>
      </c>
      <c r="C24" s="67" t="s">
        <v>201</v>
      </c>
      <c r="D24" s="202" t="s">
        <v>206</v>
      </c>
      <c r="E24" s="177">
        <v>20</v>
      </c>
      <c r="F24" s="397">
        <f t="shared" si="0"/>
        <v>1192.36</v>
      </c>
      <c r="G24" s="659">
        <f t="shared" si="0"/>
        <v>1135.58</v>
      </c>
      <c r="H24" s="659">
        <f t="shared" si="0"/>
        <v>1081.5</v>
      </c>
      <c r="I24" s="171">
        <v>1030</v>
      </c>
    </row>
    <row r="25" spans="1:9" ht="12.75">
      <c r="A25" s="851" t="s">
        <v>207</v>
      </c>
      <c r="B25" s="207">
        <f t="shared" si="1"/>
        <v>8</v>
      </c>
      <c r="C25" s="63" t="s">
        <v>208</v>
      </c>
      <c r="D25" s="392" t="s">
        <v>202</v>
      </c>
      <c r="E25" s="175">
        <v>50</v>
      </c>
      <c r="F25" s="398">
        <f t="shared" si="0"/>
        <v>144.7</v>
      </c>
      <c r="G25" s="653">
        <f t="shared" si="0"/>
        <v>137.81</v>
      </c>
      <c r="H25" s="653">
        <f t="shared" si="0"/>
        <v>131.25</v>
      </c>
      <c r="I25" s="170">
        <v>125</v>
      </c>
    </row>
    <row r="26" spans="1:9" ht="12.75">
      <c r="A26" s="852"/>
      <c r="B26" s="196">
        <f t="shared" si="1"/>
        <v>9</v>
      </c>
      <c r="C26" s="65" t="s">
        <v>208</v>
      </c>
      <c r="D26" s="200" t="s">
        <v>151</v>
      </c>
      <c r="E26" s="176">
        <v>30</v>
      </c>
      <c r="F26" s="396">
        <f t="shared" si="0"/>
        <v>231.53</v>
      </c>
      <c r="G26" s="656">
        <f t="shared" si="0"/>
        <v>220.5</v>
      </c>
      <c r="H26" s="656">
        <f t="shared" si="0"/>
        <v>210</v>
      </c>
      <c r="I26" s="169">
        <v>200</v>
      </c>
    </row>
    <row r="27" spans="1:9" ht="12.75">
      <c r="A27" s="852"/>
      <c r="B27" s="196">
        <f t="shared" si="1"/>
        <v>10</v>
      </c>
      <c r="C27" s="65" t="s">
        <v>208</v>
      </c>
      <c r="D27" s="200" t="s">
        <v>203</v>
      </c>
      <c r="E27" s="176">
        <v>20</v>
      </c>
      <c r="F27" s="396">
        <f t="shared" si="0"/>
        <v>390.51</v>
      </c>
      <c r="G27" s="656">
        <f t="shared" si="0"/>
        <v>371.91</v>
      </c>
      <c r="H27" s="656">
        <f t="shared" si="0"/>
        <v>354.2</v>
      </c>
      <c r="I27" s="169">
        <v>337.33</v>
      </c>
    </row>
    <row r="28" spans="1:9" ht="12.75">
      <c r="A28" s="852"/>
      <c r="B28" s="196">
        <f t="shared" si="1"/>
        <v>11</v>
      </c>
      <c r="C28" s="65" t="s">
        <v>208</v>
      </c>
      <c r="D28" s="200" t="s">
        <v>516</v>
      </c>
      <c r="E28" s="176">
        <v>20</v>
      </c>
      <c r="F28" s="396">
        <f t="shared" si="0"/>
        <v>775.04</v>
      </c>
      <c r="G28" s="656">
        <f t="shared" si="0"/>
        <v>738.13</v>
      </c>
      <c r="H28" s="656">
        <f t="shared" si="0"/>
        <v>702.98</v>
      </c>
      <c r="I28" s="169">
        <v>669.5</v>
      </c>
    </row>
    <row r="29" spans="1:9" ht="12.75">
      <c r="A29" s="852"/>
      <c r="B29" s="196">
        <f t="shared" si="1"/>
        <v>12</v>
      </c>
      <c r="C29" s="65" t="s">
        <v>208</v>
      </c>
      <c r="D29" s="200" t="s">
        <v>204</v>
      </c>
      <c r="E29" s="176">
        <v>20</v>
      </c>
      <c r="F29" s="396">
        <f t="shared" si="0"/>
        <v>424.78</v>
      </c>
      <c r="G29" s="656">
        <f t="shared" si="0"/>
        <v>404.55</v>
      </c>
      <c r="H29" s="656">
        <f t="shared" si="0"/>
        <v>385.29</v>
      </c>
      <c r="I29" s="169">
        <v>366.94</v>
      </c>
    </row>
    <row r="30" spans="1:9" ht="12.75">
      <c r="A30" s="852"/>
      <c r="B30" s="196">
        <f t="shared" si="1"/>
        <v>13</v>
      </c>
      <c r="C30" s="390" t="s">
        <v>208</v>
      </c>
      <c r="D30" s="391" t="s">
        <v>708</v>
      </c>
      <c r="E30" s="176">
        <v>20</v>
      </c>
      <c r="F30" s="396">
        <f t="shared" si="0"/>
        <v>625.99</v>
      </c>
      <c r="G30" s="656">
        <f t="shared" si="0"/>
        <v>596.18</v>
      </c>
      <c r="H30" s="656">
        <f t="shared" si="0"/>
        <v>567.79</v>
      </c>
      <c r="I30" s="169">
        <v>540.75</v>
      </c>
    </row>
    <row r="31" spans="1:9" ht="12.75">
      <c r="A31" s="852"/>
      <c r="B31" s="196">
        <f t="shared" si="1"/>
        <v>14</v>
      </c>
      <c r="C31" s="65" t="s">
        <v>208</v>
      </c>
      <c r="D31" s="200" t="s">
        <v>205</v>
      </c>
      <c r="E31" s="176">
        <v>20</v>
      </c>
      <c r="F31" s="396">
        <f t="shared" si="0"/>
        <v>670.71</v>
      </c>
      <c r="G31" s="656">
        <f t="shared" si="0"/>
        <v>638.77</v>
      </c>
      <c r="H31" s="656">
        <f t="shared" si="0"/>
        <v>608.35</v>
      </c>
      <c r="I31" s="169">
        <v>579.38</v>
      </c>
    </row>
    <row r="32" spans="1:9" ht="12.75" customHeight="1">
      <c r="A32" s="852"/>
      <c r="B32" s="196">
        <f t="shared" si="1"/>
        <v>15</v>
      </c>
      <c r="C32" s="65" t="s">
        <v>208</v>
      </c>
      <c r="D32" s="200" t="s">
        <v>514</v>
      </c>
      <c r="E32" s="176">
        <v>10</v>
      </c>
      <c r="F32" s="396">
        <f t="shared" si="0"/>
        <v>1490.44</v>
      </c>
      <c r="G32" s="656">
        <f t="shared" si="0"/>
        <v>1419.47</v>
      </c>
      <c r="H32" s="656">
        <f t="shared" si="0"/>
        <v>1351.88</v>
      </c>
      <c r="I32" s="169">
        <v>1287.5</v>
      </c>
    </row>
    <row r="33" spans="1:9" ht="12.75">
      <c r="A33" s="852"/>
      <c r="B33" s="196">
        <f t="shared" si="1"/>
        <v>16</v>
      </c>
      <c r="C33" s="65" t="s">
        <v>208</v>
      </c>
      <c r="D33" s="200" t="s">
        <v>206</v>
      </c>
      <c r="E33" s="176">
        <v>20</v>
      </c>
      <c r="F33" s="396">
        <f t="shared" si="0"/>
        <v>1192.36</v>
      </c>
      <c r="G33" s="656">
        <f t="shared" si="0"/>
        <v>1135.58</v>
      </c>
      <c r="H33" s="656">
        <f t="shared" si="0"/>
        <v>1081.5</v>
      </c>
      <c r="I33" s="169">
        <v>1030</v>
      </c>
    </row>
    <row r="34" spans="1:9" ht="12.75" customHeight="1" thickBot="1">
      <c r="A34" s="853"/>
      <c r="B34" s="201">
        <f t="shared" si="1"/>
        <v>17</v>
      </c>
      <c r="C34" s="67" t="s">
        <v>208</v>
      </c>
      <c r="D34" s="202" t="s">
        <v>515</v>
      </c>
      <c r="E34" s="177">
        <v>10</v>
      </c>
      <c r="F34" s="397">
        <f t="shared" si="0"/>
        <v>1788.53</v>
      </c>
      <c r="G34" s="659">
        <f t="shared" si="0"/>
        <v>1703.36</v>
      </c>
      <c r="H34" s="659">
        <f t="shared" si="0"/>
        <v>1622.25</v>
      </c>
      <c r="I34" s="171">
        <v>1545</v>
      </c>
    </row>
    <row r="35" spans="1:9" ht="13.5" thickBot="1">
      <c r="A35" s="108"/>
      <c r="B35" s="17"/>
      <c r="C35" s="110" t="s">
        <v>209</v>
      </c>
      <c r="D35" s="105"/>
      <c r="E35" s="78"/>
      <c r="F35" s="663"/>
      <c r="G35" s="663"/>
      <c r="H35" s="663"/>
      <c r="I35" s="399"/>
    </row>
    <row r="36" spans="1:9" ht="12.75">
      <c r="A36" s="841" t="s">
        <v>750</v>
      </c>
      <c r="B36" s="23">
        <v>1</v>
      </c>
      <c r="C36" s="63" t="s">
        <v>210</v>
      </c>
      <c r="D36" s="664" t="s">
        <v>211</v>
      </c>
      <c r="E36" s="665" t="s">
        <v>38</v>
      </c>
      <c r="F36" s="398">
        <f aca="true" t="shared" si="2" ref="F36:H43">ROUND(G36*1.05,2)</f>
        <v>471.38</v>
      </c>
      <c r="G36" s="653">
        <f t="shared" si="2"/>
        <v>448.93</v>
      </c>
      <c r="H36" s="653">
        <f t="shared" si="2"/>
        <v>427.55</v>
      </c>
      <c r="I36" s="170">
        <v>407.19</v>
      </c>
    </row>
    <row r="37" spans="1:9" ht="12.75">
      <c r="A37" s="842"/>
      <c r="B37" s="196">
        <f aca="true" t="shared" si="3" ref="B37:B43">1+B36</f>
        <v>2</v>
      </c>
      <c r="C37" s="65" t="s">
        <v>210</v>
      </c>
      <c r="D37" s="666" t="s">
        <v>212</v>
      </c>
      <c r="E37" s="667" t="s">
        <v>70</v>
      </c>
      <c r="F37" s="396">
        <f t="shared" si="2"/>
        <v>846.22</v>
      </c>
      <c r="G37" s="656">
        <f t="shared" si="2"/>
        <v>805.92</v>
      </c>
      <c r="H37" s="656">
        <f t="shared" si="2"/>
        <v>767.54</v>
      </c>
      <c r="I37" s="169">
        <v>730.99</v>
      </c>
    </row>
    <row r="38" spans="1:9" ht="12.75">
      <c r="A38" s="842"/>
      <c r="B38" s="196">
        <f t="shared" si="3"/>
        <v>3</v>
      </c>
      <c r="C38" s="65" t="s">
        <v>210</v>
      </c>
      <c r="D38" s="666" t="s">
        <v>213</v>
      </c>
      <c r="E38" s="667" t="s">
        <v>511</v>
      </c>
      <c r="F38" s="396">
        <f t="shared" si="2"/>
        <v>1307.12</v>
      </c>
      <c r="G38" s="656">
        <f t="shared" si="2"/>
        <v>1244.88</v>
      </c>
      <c r="H38" s="656">
        <f t="shared" si="2"/>
        <v>1185.6</v>
      </c>
      <c r="I38" s="169">
        <v>1129.14</v>
      </c>
    </row>
    <row r="39" spans="1:9" ht="12.75">
      <c r="A39" s="842"/>
      <c r="B39" s="196">
        <f t="shared" si="3"/>
        <v>4</v>
      </c>
      <c r="C39" s="65" t="s">
        <v>210</v>
      </c>
      <c r="D39" s="666" t="s">
        <v>214</v>
      </c>
      <c r="E39" s="667" t="s">
        <v>603</v>
      </c>
      <c r="F39" s="396">
        <f t="shared" si="2"/>
        <v>1897.67</v>
      </c>
      <c r="G39" s="656">
        <f t="shared" si="2"/>
        <v>1807.3</v>
      </c>
      <c r="H39" s="656">
        <f t="shared" si="2"/>
        <v>1721.24</v>
      </c>
      <c r="I39" s="169">
        <v>1639.28</v>
      </c>
    </row>
    <row r="40" spans="1:9" ht="12.75">
      <c r="A40" s="842"/>
      <c r="B40" s="196">
        <f t="shared" si="3"/>
        <v>5</v>
      </c>
      <c r="C40" s="65" t="s">
        <v>210</v>
      </c>
      <c r="D40" s="666" t="s">
        <v>215</v>
      </c>
      <c r="E40" s="667" t="s">
        <v>163</v>
      </c>
      <c r="F40" s="396">
        <f t="shared" si="2"/>
        <v>2642.01</v>
      </c>
      <c r="G40" s="656">
        <f t="shared" si="2"/>
        <v>2516.2</v>
      </c>
      <c r="H40" s="656">
        <f t="shared" si="2"/>
        <v>2396.38</v>
      </c>
      <c r="I40" s="169">
        <v>2282.27</v>
      </c>
    </row>
    <row r="41" spans="1:9" ht="12.75">
      <c r="A41" s="842"/>
      <c r="B41" s="196">
        <f t="shared" si="3"/>
        <v>6</v>
      </c>
      <c r="C41" s="65" t="s">
        <v>210</v>
      </c>
      <c r="D41" s="666" t="s">
        <v>216</v>
      </c>
      <c r="E41" s="667" t="s">
        <v>163</v>
      </c>
      <c r="F41" s="396">
        <f t="shared" si="2"/>
        <v>3487.8</v>
      </c>
      <c r="G41" s="656">
        <f t="shared" si="2"/>
        <v>3321.71</v>
      </c>
      <c r="H41" s="656">
        <f t="shared" si="2"/>
        <v>3163.53</v>
      </c>
      <c r="I41" s="169">
        <v>3012.89</v>
      </c>
    </row>
    <row r="42" spans="1:9" ht="12.75">
      <c r="A42" s="842"/>
      <c r="B42" s="196">
        <f t="shared" si="3"/>
        <v>7</v>
      </c>
      <c r="C42" s="65" t="s">
        <v>210</v>
      </c>
      <c r="D42" s="666" t="s">
        <v>217</v>
      </c>
      <c r="E42" s="667" t="s">
        <v>604</v>
      </c>
      <c r="F42" s="396">
        <f t="shared" si="2"/>
        <v>5433.52</v>
      </c>
      <c r="G42" s="656">
        <f t="shared" si="2"/>
        <v>5174.78</v>
      </c>
      <c r="H42" s="656">
        <f t="shared" si="2"/>
        <v>4928.36</v>
      </c>
      <c r="I42" s="169">
        <v>4693.68</v>
      </c>
    </row>
    <row r="43" spans="1:9" ht="13.5" thickBot="1">
      <c r="A43" s="843"/>
      <c r="B43" s="196">
        <f t="shared" si="3"/>
        <v>8</v>
      </c>
      <c r="C43" s="67" t="s">
        <v>210</v>
      </c>
      <c r="D43" s="668" t="s">
        <v>218</v>
      </c>
      <c r="E43" s="669" t="s">
        <v>604</v>
      </c>
      <c r="F43" s="397">
        <f t="shared" si="2"/>
        <v>7859.81</v>
      </c>
      <c r="G43" s="659">
        <f t="shared" si="2"/>
        <v>7485.53</v>
      </c>
      <c r="H43" s="659">
        <f t="shared" si="2"/>
        <v>7129.08</v>
      </c>
      <c r="I43" s="171">
        <v>6789.6</v>
      </c>
    </row>
    <row r="44" spans="1:9" ht="13.5" thickBot="1">
      <c r="A44" s="108"/>
      <c r="B44" s="17"/>
      <c r="C44" s="41"/>
      <c r="D44" s="112"/>
      <c r="E44" s="113"/>
      <c r="F44" s="663"/>
      <c r="G44" s="663"/>
      <c r="H44" s="663"/>
      <c r="I44" s="399"/>
    </row>
    <row r="45" spans="1:9" ht="12.75">
      <c r="A45" s="844" t="s">
        <v>745</v>
      </c>
      <c r="B45" s="23">
        <v>1</v>
      </c>
      <c r="C45" s="63" t="s">
        <v>219</v>
      </c>
      <c r="D45" s="670" t="s">
        <v>220</v>
      </c>
      <c r="E45" s="665" t="s">
        <v>594</v>
      </c>
      <c r="F45" s="398">
        <f aca="true" t="shared" si="4" ref="F45:H52">ROUND(G45*1.05,2)</f>
        <v>52.68</v>
      </c>
      <c r="G45" s="653">
        <f t="shared" si="4"/>
        <v>50.17</v>
      </c>
      <c r="H45" s="653">
        <f t="shared" si="4"/>
        <v>47.78</v>
      </c>
      <c r="I45" s="170">
        <v>45.5</v>
      </c>
    </row>
    <row r="46" spans="1:9" ht="12.75">
      <c r="A46" s="845"/>
      <c r="B46" s="196">
        <f aca="true" t="shared" si="5" ref="B46:B51">1+B45</f>
        <v>2</v>
      </c>
      <c r="C46" s="65" t="s">
        <v>219</v>
      </c>
      <c r="D46" s="671" t="s">
        <v>221</v>
      </c>
      <c r="E46" s="667" t="s">
        <v>595</v>
      </c>
      <c r="F46" s="396">
        <f t="shared" si="4"/>
        <v>111.36</v>
      </c>
      <c r="G46" s="656">
        <f t="shared" si="4"/>
        <v>106.06</v>
      </c>
      <c r="H46" s="656">
        <f t="shared" si="4"/>
        <v>101.01</v>
      </c>
      <c r="I46" s="169">
        <v>96.2</v>
      </c>
    </row>
    <row r="47" spans="1:9" ht="12.75">
      <c r="A47" s="845"/>
      <c r="B47" s="196">
        <f t="shared" si="5"/>
        <v>3</v>
      </c>
      <c r="C47" s="65" t="s">
        <v>219</v>
      </c>
      <c r="D47" s="671" t="s">
        <v>222</v>
      </c>
      <c r="E47" s="667" t="s">
        <v>596</v>
      </c>
      <c r="F47" s="396">
        <f t="shared" si="4"/>
        <v>177.58</v>
      </c>
      <c r="G47" s="656">
        <f t="shared" si="4"/>
        <v>169.12</v>
      </c>
      <c r="H47" s="656">
        <f t="shared" si="4"/>
        <v>161.07</v>
      </c>
      <c r="I47" s="169">
        <v>153.4</v>
      </c>
    </row>
    <row r="48" spans="1:9" ht="12.75">
      <c r="A48" s="845"/>
      <c r="B48" s="196">
        <f t="shared" si="5"/>
        <v>4</v>
      </c>
      <c r="C48" s="65" t="s">
        <v>219</v>
      </c>
      <c r="D48" s="671" t="s">
        <v>223</v>
      </c>
      <c r="E48" s="667" t="s">
        <v>597</v>
      </c>
      <c r="F48" s="396">
        <f t="shared" si="4"/>
        <v>294.97</v>
      </c>
      <c r="G48" s="656">
        <f t="shared" si="4"/>
        <v>280.92</v>
      </c>
      <c r="H48" s="656">
        <f t="shared" si="4"/>
        <v>267.54</v>
      </c>
      <c r="I48" s="169">
        <v>254.8</v>
      </c>
    </row>
    <row r="49" spans="1:9" ht="12.75">
      <c r="A49" s="845"/>
      <c r="B49" s="196">
        <f t="shared" si="5"/>
        <v>5</v>
      </c>
      <c r="C49" s="65" t="s">
        <v>219</v>
      </c>
      <c r="D49" s="671" t="s">
        <v>224</v>
      </c>
      <c r="E49" s="667" t="s">
        <v>598</v>
      </c>
      <c r="F49" s="396">
        <f t="shared" si="4"/>
        <v>571.87</v>
      </c>
      <c r="G49" s="656">
        <f t="shared" si="4"/>
        <v>544.64</v>
      </c>
      <c r="H49" s="656">
        <f t="shared" si="4"/>
        <v>518.7</v>
      </c>
      <c r="I49" s="169">
        <v>494</v>
      </c>
    </row>
    <row r="50" spans="1:9" ht="12.75" customHeight="1">
      <c r="A50" s="845"/>
      <c r="B50" s="196">
        <f t="shared" si="5"/>
        <v>6</v>
      </c>
      <c r="C50" s="65" t="s">
        <v>219</v>
      </c>
      <c r="D50" s="671" t="s">
        <v>225</v>
      </c>
      <c r="E50" s="667" t="s">
        <v>598</v>
      </c>
      <c r="F50" s="396">
        <f t="shared" si="4"/>
        <v>677.21</v>
      </c>
      <c r="G50" s="656">
        <f t="shared" si="4"/>
        <v>644.96</v>
      </c>
      <c r="H50" s="656">
        <f t="shared" si="4"/>
        <v>614.25</v>
      </c>
      <c r="I50" s="169">
        <v>585</v>
      </c>
    </row>
    <row r="51" spans="1:9" ht="12.75" customHeight="1">
      <c r="A51" s="845"/>
      <c r="B51" s="196">
        <f t="shared" si="5"/>
        <v>7</v>
      </c>
      <c r="C51" s="65" t="s">
        <v>219</v>
      </c>
      <c r="D51" s="671" t="s">
        <v>226</v>
      </c>
      <c r="E51" s="667" t="s">
        <v>38</v>
      </c>
      <c r="F51" s="396">
        <f t="shared" si="4"/>
        <v>1489.87</v>
      </c>
      <c r="G51" s="656">
        <f t="shared" si="4"/>
        <v>1418.92</v>
      </c>
      <c r="H51" s="656">
        <f t="shared" si="4"/>
        <v>1351.35</v>
      </c>
      <c r="I51" s="169">
        <v>1287</v>
      </c>
    </row>
    <row r="52" spans="1:9" ht="13.5" thickBot="1">
      <c r="A52" s="846"/>
      <c r="B52" s="201">
        <f>1+B51</f>
        <v>8</v>
      </c>
      <c r="C52" s="67" t="s">
        <v>219</v>
      </c>
      <c r="D52" s="672" t="s">
        <v>599</v>
      </c>
      <c r="E52" s="669" t="s">
        <v>600</v>
      </c>
      <c r="F52" s="397">
        <f t="shared" si="4"/>
        <v>2769.04</v>
      </c>
      <c r="G52" s="659">
        <f t="shared" si="4"/>
        <v>2637.18</v>
      </c>
      <c r="H52" s="659">
        <f t="shared" si="4"/>
        <v>2511.6</v>
      </c>
      <c r="I52" s="171">
        <v>2392</v>
      </c>
    </row>
    <row r="53" spans="1:9" ht="13.5" thickBot="1">
      <c r="A53" s="16"/>
      <c r="B53" s="16"/>
      <c r="C53" s="16"/>
      <c r="D53" s="114"/>
      <c r="E53" s="112"/>
      <c r="F53" s="673"/>
      <c r="G53" s="673"/>
      <c r="H53" s="673"/>
      <c r="I53" s="395"/>
    </row>
    <row r="54" spans="1:9" ht="12.75">
      <c r="A54" s="847" t="s">
        <v>227</v>
      </c>
      <c r="B54" s="674" t="s">
        <v>86</v>
      </c>
      <c r="C54" s="675" t="s">
        <v>228</v>
      </c>
      <c r="D54" s="117" t="s">
        <v>229</v>
      </c>
      <c r="E54" s="676"/>
      <c r="F54" s="677">
        <f aca="true" t="shared" si="6" ref="F54:H69">G54*1.08</f>
        <v>98.72992800000003</v>
      </c>
      <c r="G54" s="677">
        <f t="shared" si="6"/>
        <v>91.41660000000002</v>
      </c>
      <c r="H54" s="677">
        <f>I54*1.08</f>
        <v>84.64500000000001</v>
      </c>
      <c r="I54" s="678">
        <v>78.375</v>
      </c>
    </row>
    <row r="55" spans="1:9" ht="12.75">
      <c r="A55" s="848"/>
      <c r="B55" s="196">
        <f aca="true" t="shared" si="7" ref="B55:B70">1+B54</f>
        <v>2</v>
      </c>
      <c r="C55" s="679" t="s">
        <v>228</v>
      </c>
      <c r="D55" s="119" t="s">
        <v>230</v>
      </c>
      <c r="E55" s="680"/>
      <c r="F55" s="681">
        <f t="shared" si="6"/>
        <v>98.72992800000003</v>
      </c>
      <c r="G55" s="681">
        <f t="shared" si="6"/>
        <v>91.41660000000002</v>
      </c>
      <c r="H55" s="681">
        <f t="shared" si="6"/>
        <v>84.64500000000001</v>
      </c>
      <c r="I55" s="682">
        <v>78.375</v>
      </c>
    </row>
    <row r="56" spans="1:9" ht="12.75">
      <c r="A56" s="848"/>
      <c r="B56" s="196">
        <f t="shared" si="7"/>
        <v>3</v>
      </c>
      <c r="C56" s="679" t="s">
        <v>228</v>
      </c>
      <c r="D56" s="119" t="s">
        <v>231</v>
      </c>
      <c r="E56" s="680"/>
      <c r="F56" s="681">
        <f t="shared" si="6"/>
        <v>98.72992800000003</v>
      </c>
      <c r="G56" s="681">
        <f t="shared" si="6"/>
        <v>91.41660000000002</v>
      </c>
      <c r="H56" s="681">
        <f t="shared" si="6"/>
        <v>84.64500000000001</v>
      </c>
      <c r="I56" s="682">
        <v>78.375</v>
      </c>
    </row>
    <row r="57" spans="1:9" ht="12.75">
      <c r="A57" s="848"/>
      <c r="B57" s="196">
        <f t="shared" si="7"/>
        <v>4</v>
      </c>
      <c r="C57" s="679" t="s">
        <v>228</v>
      </c>
      <c r="D57" s="119" t="s">
        <v>232</v>
      </c>
      <c r="E57" s="680"/>
      <c r="F57" s="681">
        <f t="shared" si="6"/>
        <v>98.72992800000003</v>
      </c>
      <c r="G57" s="681">
        <f t="shared" si="6"/>
        <v>91.41660000000002</v>
      </c>
      <c r="H57" s="681">
        <f t="shared" si="6"/>
        <v>84.64500000000001</v>
      </c>
      <c r="I57" s="682">
        <v>78.375</v>
      </c>
    </row>
    <row r="58" spans="1:9" ht="12.75">
      <c r="A58" s="848"/>
      <c r="B58" s="196">
        <f t="shared" si="7"/>
        <v>5</v>
      </c>
      <c r="C58" s="679" t="s">
        <v>228</v>
      </c>
      <c r="D58" s="119" t="s">
        <v>233</v>
      </c>
      <c r="E58" s="680"/>
      <c r="F58" s="681">
        <f t="shared" si="6"/>
        <v>98.72992800000003</v>
      </c>
      <c r="G58" s="681">
        <f t="shared" si="6"/>
        <v>91.41660000000002</v>
      </c>
      <c r="H58" s="681">
        <f t="shared" si="6"/>
        <v>84.64500000000001</v>
      </c>
      <c r="I58" s="682">
        <v>78.375</v>
      </c>
    </row>
    <row r="59" spans="1:9" ht="12.75">
      <c r="A59" s="848"/>
      <c r="B59" s="196">
        <f t="shared" si="7"/>
        <v>6</v>
      </c>
      <c r="C59" s="679" t="s">
        <v>228</v>
      </c>
      <c r="D59" s="119" t="s">
        <v>234</v>
      </c>
      <c r="E59" s="680"/>
      <c r="F59" s="681">
        <f t="shared" si="6"/>
        <v>98.72992800000003</v>
      </c>
      <c r="G59" s="681">
        <f t="shared" si="6"/>
        <v>91.41660000000002</v>
      </c>
      <c r="H59" s="681">
        <f t="shared" si="6"/>
        <v>84.64500000000001</v>
      </c>
      <c r="I59" s="682">
        <v>78.375</v>
      </c>
    </row>
    <row r="60" spans="1:9" ht="12.75">
      <c r="A60" s="848"/>
      <c r="B60" s="196">
        <f t="shared" si="7"/>
        <v>7</v>
      </c>
      <c r="C60" s="679" t="s">
        <v>228</v>
      </c>
      <c r="D60" s="119" t="s">
        <v>235</v>
      </c>
      <c r="E60" s="680"/>
      <c r="F60" s="681">
        <f t="shared" si="6"/>
        <v>98.72992800000003</v>
      </c>
      <c r="G60" s="681">
        <f t="shared" si="6"/>
        <v>91.41660000000002</v>
      </c>
      <c r="H60" s="681">
        <f t="shared" si="6"/>
        <v>84.64500000000001</v>
      </c>
      <c r="I60" s="682">
        <v>78.375</v>
      </c>
    </row>
    <row r="61" spans="1:9" ht="12.75">
      <c r="A61" s="848"/>
      <c r="B61" s="196">
        <f t="shared" si="7"/>
        <v>8</v>
      </c>
      <c r="C61" s="679" t="s">
        <v>228</v>
      </c>
      <c r="D61" s="683" t="s">
        <v>236</v>
      </c>
      <c r="E61" s="680"/>
      <c r="F61" s="681">
        <f t="shared" si="6"/>
        <v>98.72992800000003</v>
      </c>
      <c r="G61" s="681">
        <f t="shared" si="6"/>
        <v>91.41660000000002</v>
      </c>
      <c r="H61" s="681">
        <f t="shared" si="6"/>
        <v>84.64500000000001</v>
      </c>
      <c r="I61" s="682">
        <v>78.375</v>
      </c>
    </row>
    <row r="62" spans="1:9" ht="12.75">
      <c r="A62" s="848"/>
      <c r="B62" s="196">
        <f t="shared" si="7"/>
        <v>9</v>
      </c>
      <c r="C62" s="679" t="s">
        <v>228</v>
      </c>
      <c r="D62" s="119" t="s">
        <v>237</v>
      </c>
      <c r="E62" s="680"/>
      <c r="F62" s="681">
        <f t="shared" si="6"/>
        <v>187.5868632</v>
      </c>
      <c r="G62" s="681">
        <f t="shared" si="6"/>
        <v>173.69154</v>
      </c>
      <c r="H62" s="681">
        <f t="shared" si="6"/>
        <v>160.8255</v>
      </c>
      <c r="I62" s="682">
        <v>148.9125</v>
      </c>
    </row>
    <row r="63" spans="1:9" ht="12.75">
      <c r="A63" s="848"/>
      <c r="B63" s="196">
        <f t="shared" si="7"/>
        <v>10</v>
      </c>
      <c r="C63" s="679" t="s">
        <v>228</v>
      </c>
      <c r="D63" s="119" t="s">
        <v>238</v>
      </c>
      <c r="E63" s="680"/>
      <c r="F63" s="681">
        <f t="shared" si="6"/>
        <v>187.5868632</v>
      </c>
      <c r="G63" s="681">
        <f t="shared" si="6"/>
        <v>173.69154</v>
      </c>
      <c r="H63" s="681">
        <f t="shared" si="6"/>
        <v>160.8255</v>
      </c>
      <c r="I63" s="682">
        <v>148.9125</v>
      </c>
    </row>
    <row r="64" spans="1:9" ht="12.75">
      <c r="A64" s="848"/>
      <c r="B64" s="196">
        <f t="shared" si="7"/>
        <v>11</v>
      </c>
      <c r="C64" s="679" t="s">
        <v>228</v>
      </c>
      <c r="D64" s="119" t="s">
        <v>239</v>
      </c>
      <c r="E64" s="680"/>
      <c r="F64" s="681">
        <f t="shared" si="6"/>
        <v>187.5868632</v>
      </c>
      <c r="G64" s="681">
        <f t="shared" si="6"/>
        <v>173.69154</v>
      </c>
      <c r="H64" s="681">
        <f t="shared" si="6"/>
        <v>160.8255</v>
      </c>
      <c r="I64" s="682">
        <v>148.9125</v>
      </c>
    </row>
    <row r="65" spans="1:9" ht="12.75">
      <c r="A65" s="848"/>
      <c r="B65" s="196">
        <f t="shared" si="7"/>
        <v>12</v>
      </c>
      <c r="C65" s="679" t="s">
        <v>228</v>
      </c>
      <c r="D65" s="119" t="s">
        <v>240</v>
      </c>
      <c r="E65" s="680"/>
      <c r="F65" s="681">
        <f t="shared" si="6"/>
        <v>187.5868632</v>
      </c>
      <c r="G65" s="681">
        <f t="shared" si="6"/>
        <v>173.69154</v>
      </c>
      <c r="H65" s="681">
        <f t="shared" si="6"/>
        <v>160.8255</v>
      </c>
      <c r="I65" s="682">
        <v>148.9125</v>
      </c>
    </row>
    <row r="66" spans="1:9" ht="12.75">
      <c r="A66" s="848"/>
      <c r="B66" s="196">
        <f t="shared" si="7"/>
        <v>13</v>
      </c>
      <c r="C66" s="679" t="s">
        <v>228</v>
      </c>
      <c r="D66" s="119" t="s">
        <v>241</v>
      </c>
      <c r="E66" s="680"/>
      <c r="F66" s="681">
        <f t="shared" si="6"/>
        <v>187.5868632</v>
      </c>
      <c r="G66" s="681">
        <f t="shared" si="6"/>
        <v>173.69154</v>
      </c>
      <c r="H66" s="681">
        <f t="shared" si="6"/>
        <v>160.8255</v>
      </c>
      <c r="I66" s="682">
        <v>148.9125</v>
      </c>
    </row>
    <row r="67" spans="1:9" ht="12.75">
      <c r="A67" s="848"/>
      <c r="B67" s="196">
        <f t="shared" si="7"/>
        <v>14</v>
      </c>
      <c r="C67" s="679" t="s">
        <v>228</v>
      </c>
      <c r="D67" s="119" t="s">
        <v>242</v>
      </c>
      <c r="E67" s="680"/>
      <c r="F67" s="681">
        <f t="shared" si="6"/>
        <v>187.5868632</v>
      </c>
      <c r="G67" s="681">
        <f t="shared" si="6"/>
        <v>173.69154</v>
      </c>
      <c r="H67" s="681">
        <f t="shared" si="6"/>
        <v>160.8255</v>
      </c>
      <c r="I67" s="682">
        <v>148.9125</v>
      </c>
    </row>
    <row r="68" spans="1:9" ht="12.75">
      <c r="A68" s="848"/>
      <c r="B68" s="196">
        <f t="shared" si="7"/>
        <v>15</v>
      </c>
      <c r="C68" s="679" t="s">
        <v>243</v>
      </c>
      <c r="D68" s="119" t="s">
        <v>244</v>
      </c>
      <c r="E68" s="680"/>
      <c r="F68" s="681">
        <f t="shared" si="6"/>
        <v>937.0367712000002</v>
      </c>
      <c r="G68" s="681">
        <f t="shared" si="6"/>
        <v>867.6266400000002</v>
      </c>
      <c r="H68" s="681">
        <f t="shared" si="6"/>
        <v>803.3580000000001</v>
      </c>
      <c r="I68" s="682">
        <v>743.85</v>
      </c>
    </row>
    <row r="69" spans="1:9" ht="12.75">
      <c r="A69" s="848"/>
      <c r="B69" s="196">
        <f t="shared" si="7"/>
        <v>16</v>
      </c>
      <c r="C69" s="679" t="s">
        <v>243</v>
      </c>
      <c r="D69" s="119" t="s">
        <v>202</v>
      </c>
      <c r="E69" s="680"/>
      <c r="F69" s="681">
        <f t="shared" si="6"/>
        <v>937.0367712000002</v>
      </c>
      <c r="G69" s="681">
        <f t="shared" si="6"/>
        <v>867.6266400000002</v>
      </c>
      <c r="H69" s="681">
        <f t="shared" si="6"/>
        <v>803.3580000000001</v>
      </c>
      <c r="I69" s="682">
        <v>743.85</v>
      </c>
    </row>
    <row r="70" spans="1:9" ht="13.5" thickBot="1">
      <c r="A70" s="849"/>
      <c r="B70" s="201">
        <f t="shared" si="7"/>
        <v>17</v>
      </c>
      <c r="C70" s="684" t="s">
        <v>243</v>
      </c>
      <c r="D70" s="121" t="s">
        <v>245</v>
      </c>
      <c r="E70" s="685"/>
      <c r="F70" s="686">
        <f>G70*1.08</f>
        <v>1182.9640464000004</v>
      </c>
      <c r="G70" s="686">
        <f>H70*1.08</f>
        <v>1095.3370800000002</v>
      </c>
      <c r="H70" s="686">
        <f>I70*1.08</f>
        <v>1014.2010000000001</v>
      </c>
      <c r="I70" s="687">
        <v>939.075</v>
      </c>
    </row>
    <row r="71" spans="6:9" ht="13.5" thickBot="1">
      <c r="F71" s="660"/>
      <c r="G71" s="660"/>
      <c r="H71" s="660"/>
      <c r="I71" s="400"/>
    </row>
    <row r="72" spans="1:9" ht="12" customHeight="1">
      <c r="A72" s="850" t="s">
        <v>593</v>
      </c>
      <c r="B72" s="23">
        <v>1</v>
      </c>
      <c r="C72" s="63" t="s">
        <v>517</v>
      </c>
      <c r="D72" s="203" t="s">
        <v>118</v>
      </c>
      <c r="E72" s="204" t="s">
        <v>38</v>
      </c>
      <c r="F72" s="653">
        <f aca="true" t="shared" si="8" ref="F72:H82">ROUND(G72*1.05,2)</f>
        <v>76</v>
      </c>
      <c r="G72" s="653">
        <f t="shared" si="8"/>
        <v>72.38</v>
      </c>
      <c r="H72" s="653">
        <f t="shared" si="8"/>
        <v>68.93</v>
      </c>
      <c r="I72" s="170">
        <v>65.65</v>
      </c>
    </row>
    <row r="73" spans="1:9" ht="12" customHeight="1">
      <c r="A73" s="788"/>
      <c r="B73" s="196">
        <f aca="true" t="shared" si="9" ref="B73:B81">1+B72</f>
        <v>2</v>
      </c>
      <c r="C73" s="65" t="s">
        <v>517</v>
      </c>
      <c r="D73" s="118" t="s">
        <v>119</v>
      </c>
      <c r="E73" s="205" t="s">
        <v>38</v>
      </c>
      <c r="F73" s="656">
        <f t="shared" si="8"/>
        <v>86.36</v>
      </c>
      <c r="G73" s="656">
        <f t="shared" si="8"/>
        <v>82.25</v>
      </c>
      <c r="H73" s="656">
        <f t="shared" si="8"/>
        <v>78.33</v>
      </c>
      <c r="I73" s="169">
        <v>74.6</v>
      </c>
    </row>
    <row r="74" spans="1:9" ht="12" customHeight="1">
      <c r="A74" s="788"/>
      <c r="B74" s="196">
        <f>1+B73</f>
        <v>3</v>
      </c>
      <c r="C74" s="65" t="s">
        <v>517</v>
      </c>
      <c r="D74" s="118" t="s">
        <v>590</v>
      </c>
      <c r="E74" s="205" t="s">
        <v>38</v>
      </c>
      <c r="F74" s="656">
        <f t="shared" si="8"/>
        <v>88.15</v>
      </c>
      <c r="G74" s="656">
        <f t="shared" si="8"/>
        <v>83.95</v>
      </c>
      <c r="H74" s="656">
        <f t="shared" si="8"/>
        <v>79.95</v>
      </c>
      <c r="I74" s="169">
        <v>76.14</v>
      </c>
    </row>
    <row r="75" spans="1:9" ht="12" customHeight="1">
      <c r="A75" s="788"/>
      <c r="B75" s="196">
        <f t="shared" si="9"/>
        <v>4</v>
      </c>
      <c r="C75" s="65" t="s">
        <v>517</v>
      </c>
      <c r="D75" s="118" t="s">
        <v>518</v>
      </c>
      <c r="E75" s="205" t="s">
        <v>38</v>
      </c>
      <c r="F75" s="656">
        <f t="shared" si="8"/>
        <v>79.91</v>
      </c>
      <c r="G75" s="656">
        <f t="shared" si="8"/>
        <v>76.1</v>
      </c>
      <c r="H75" s="656">
        <f t="shared" si="8"/>
        <v>72.48</v>
      </c>
      <c r="I75" s="169">
        <v>69.03</v>
      </c>
    </row>
    <row r="76" spans="1:9" ht="12" customHeight="1">
      <c r="A76" s="788"/>
      <c r="B76" s="196">
        <f t="shared" si="9"/>
        <v>5</v>
      </c>
      <c r="C76" s="65" t="s">
        <v>517</v>
      </c>
      <c r="D76" s="118" t="s">
        <v>171</v>
      </c>
      <c r="E76" s="205" t="s">
        <v>38</v>
      </c>
      <c r="F76" s="656">
        <f t="shared" si="8"/>
        <v>96.96</v>
      </c>
      <c r="G76" s="656">
        <f t="shared" si="8"/>
        <v>92.34</v>
      </c>
      <c r="H76" s="656">
        <f t="shared" si="8"/>
        <v>87.94</v>
      </c>
      <c r="I76" s="169">
        <v>83.75</v>
      </c>
    </row>
    <row r="77" spans="1:9" ht="12" customHeight="1">
      <c r="A77" s="788"/>
      <c r="B77" s="196">
        <f t="shared" si="9"/>
        <v>6</v>
      </c>
      <c r="C77" s="65" t="s">
        <v>517</v>
      </c>
      <c r="D77" s="118" t="s">
        <v>120</v>
      </c>
      <c r="E77" s="205" t="s">
        <v>38</v>
      </c>
      <c r="F77" s="656">
        <f t="shared" si="8"/>
        <v>127</v>
      </c>
      <c r="G77" s="656">
        <f t="shared" si="8"/>
        <v>120.95</v>
      </c>
      <c r="H77" s="656">
        <f t="shared" si="8"/>
        <v>115.19</v>
      </c>
      <c r="I77" s="169">
        <v>109.7</v>
      </c>
    </row>
    <row r="78" spans="1:9" ht="12" customHeight="1">
      <c r="A78" s="788"/>
      <c r="B78" s="196">
        <f t="shared" si="9"/>
        <v>7</v>
      </c>
      <c r="C78" s="65" t="s">
        <v>517</v>
      </c>
      <c r="D78" s="118" t="s">
        <v>139</v>
      </c>
      <c r="E78" s="205" t="s">
        <v>38</v>
      </c>
      <c r="F78" s="656">
        <f t="shared" si="8"/>
        <v>132.35</v>
      </c>
      <c r="G78" s="656">
        <f t="shared" si="8"/>
        <v>126.05</v>
      </c>
      <c r="H78" s="656">
        <f t="shared" si="8"/>
        <v>120.05</v>
      </c>
      <c r="I78" s="169">
        <v>114.33</v>
      </c>
    </row>
    <row r="79" spans="1:9" ht="12" customHeight="1">
      <c r="A79" s="788"/>
      <c r="B79" s="196">
        <f t="shared" si="9"/>
        <v>8</v>
      </c>
      <c r="C79" s="65" t="s">
        <v>517</v>
      </c>
      <c r="D79" s="118" t="s">
        <v>121</v>
      </c>
      <c r="E79" s="205" t="s">
        <v>38</v>
      </c>
      <c r="F79" s="656">
        <f t="shared" si="8"/>
        <v>138.08</v>
      </c>
      <c r="G79" s="656">
        <f t="shared" si="8"/>
        <v>131.5</v>
      </c>
      <c r="H79" s="656">
        <f t="shared" si="8"/>
        <v>125.24</v>
      </c>
      <c r="I79" s="169">
        <v>119.28</v>
      </c>
    </row>
    <row r="80" spans="1:9" ht="12" customHeight="1">
      <c r="A80" s="788"/>
      <c r="B80" s="196">
        <f t="shared" si="9"/>
        <v>9</v>
      </c>
      <c r="C80" s="65" t="s">
        <v>517</v>
      </c>
      <c r="D80" s="118" t="s">
        <v>174</v>
      </c>
      <c r="E80" s="205" t="s">
        <v>38</v>
      </c>
      <c r="F80" s="656">
        <f t="shared" si="8"/>
        <v>173.85</v>
      </c>
      <c r="G80" s="656">
        <f t="shared" si="8"/>
        <v>165.57</v>
      </c>
      <c r="H80" s="656">
        <f t="shared" si="8"/>
        <v>157.69</v>
      </c>
      <c r="I80" s="169">
        <v>150.18</v>
      </c>
    </row>
    <row r="81" spans="1:9" ht="12" customHeight="1">
      <c r="A81" s="788"/>
      <c r="B81" s="196">
        <f t="shared" si="9"/>
        <v>10</v>
      </c>
      <c r="C81" s="65" t="s">
        <v>517</v>
      </c>
      <c r="D81" s="118" t="s">
        <v>519</v>
      </c>
      <c r="E81" s="205" t="s">
        <v>38</v>
      </c>
      <c r="F81" s="656">
        <f t="shared" si="8"/>
        <v>237.44</v>
      </c>
      <c r="G81" s="656">
        <f t="shared" si="8"/>
        <v>226.13</v>
      </c>
      <c r="H81" s="656">
        <f t="shared" si="8"/>
        <v>215.36</v>
      </c>
      <c r="I81" s="169">
        <v>205.1</v>
      </c>
    </row>
    <row r="82" spans="1:9" ht="12" customHeight="1" thickBot="1">
      <c r="A82" s="789"/>
      <c r="B82" s="201">
        <f>1+B81</f>
        <v>11</v>
      </c>
      <c r="C82" s="67" t="s">
        <v>517</v>
      </c>
      <c r="D82" s="120" t="s">
        <v>591</v>
      </c>
      <c r="E82" s="206" t="s">
        <v>38</v>
      </c>
      <c r="F82" s="659">
        <f t="shared" si="8"/>
        <v>237.44</v>
      </c>
      <c r="G82" s="659">
        <f t="shared" si="8"/>
        <v>226.13</v>
      </c>
      <c r="H82" s="659">
        <f t="shared" si="8"/>
        <v>215.36</v>
      </c>
      <c r="I82" s="171">
        <v>205.1</v>
      </c>
    </row>
    <row r="84" ht="12.75">
      <c r="I84" s="36" t="s">
        <v>495</v>
      </c>
    </row>
  </sheetData>
  <mergeCells count="22">
    <mergeCell ref="A15:A16"/>
    <mergeCell ref="B15:B16"/>
    <mergeCell ref="C15:C16"/>
    <mergeCell ref="B1:G1"/>
    <mergeCell ref="C4:C6"/>
    <mergeCell ref="D4:D6"/>
    <mergeCell ref="E4:E6"/>
    <mergeCell ref="F4:I5"/>
    <mergeCell ref="A25:A34"/>
    <mergeCell ref="A7:I8"/>
    <mergeCell ref="G15:G16"/>
    <mergeCell ref="H15:H16"/>
    <mergeCell ref="I15:I16"/>
    <mergeCell ref="A18:A24"/>
    <mergeCell ref="D15:D16"/>
    <mergeCell ref="E15:E16"/>
    <mergeCell ref="F15:F16"/>
    <mergeCell ref="A9:A12"/>
    <mergeCell ref="A36:A43"/>
    <mergeCell ref="A45:A52"/>
    <mergeCell ref="A54:A70"/>
    <mergeCell ref="A72:A8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I3" sqref="I3"/>
    </sheetView>
  </sheetViews>
  <sheetFormatPr defaultColWidth="9.00390625" defaultRowHeight="12.75"/>
  <cols>
    <col min="1" max="1" width="23.25390625" style="3" customWidth="1"/>
    <col min="2" max="2" width="3.125" style="3" customWidth="1"/>
    <col min="3" max="3" width="23.125" style="3" customWidth="1"/>
    <col min="4" max="4" width="8.625" style="3" customWidth="1"/>
    <col min="5" max="5" width="7.25390625" style="3" customWidth="1"/>
    <col min="6" max="16384" width="9.125" style="3" customWidth="1"/>
  </cols>
  <sheetData>
    <row r="1" spans="2:8" ht="12.75">
      <c r="B1" s="768"/>
      <c r="C1" s="768"/>
      <c r="D1" s="768"/>
      <c r="E1" s="768"/>
      <c r="F1" s="768"/>
      <c r="G1" s="768"/>
      <c r="H1" s="22"/>
    </row>
    <row r="2" spans="1:9" ht="12.75">
      <c r="A2" s="28" t="s">
        <v>52</v>
      </c>
      <c r="B2" s="30"/>
      <c r="C2" s="29"/>
      <c r="D2" s="29"/>
      <c r="E2" s="29"/>
      <c r="F2" s="29"/>
      <c r="G2" s="29"/>
      <c r="H2" s="22"/>
      <c r="I2" s="32" t="s">
        <v>892</v>
      </c>
    </row>
    <row r="3" ht="12.75">
      <c r="H3" s="22"/>
    </row>
    <row r="4" spans="1:9" ht="12.75">
      <c r="A4" s="16"/>
      <c r="B4" s="17"/>
      <c r="C4" s="773" t="s">
        <v>20</v>
      </c>
      <c r="D4" s="776" t="s">
        <v>21</v>
      </c>
      <c r="E4" s="792" t="s">
        <v>22</v>
      </c>
      <c r="F4" s="794" t="s">
        <v>766</v>
      </c>
      <c r="G4" s="794"/>
      <c r="H4" s="794"/>
      <c r="I4" s="795"/>
    </row>
    <row r="5" spans="1:9" ht="12.75">
      <c r="A5" s="16"/>
      <c r="B5" s="9"/>
      <c r="C5" s="774"/>
      <c r="D5" s="776"/>
      <c r="E5" s="792"/>
      <c r="F5" s="797"/>
      <c r="G5" s="797"/>
      <c r="H5" s="797"/>
      <c r="I5" s="798"/>
    </row>
    <row r="6" spans="1:9" ht="13.5" thickBot="1">
      <c r="A6" s="16"/>
      <c r="B6" s="18"/>
      <c r="C6" s="775"/>
      <c r="D6" s="776"/>
      <c r="E6" s="792"/>
      <c r="F6" s="19" t="s">
        <v>23</v>
      </c>
      <c r="G6" s="19" t="s">
        <v>24</v>
      </c>
      <c r="H6" s="20" t="s">
        <v>25</v>
      </c>
      <c r="I6" s="21" t="s">
        <v>26</v>
      </c>
    </row>
    <row r="7" spans="1:9" ht="31.5" customHeight="1">
      <c r="A7" s="755" t="s">
        <v>54</v>
      </c>
      <c r="B7" s="23">
        <v>1</v>
      </c>
      <c r="C7" s="37" t="s">
        <v>551</v>
      </c>
      <c r="D7" s="392" t="s">
        <v>55</v>
      </c>
      <c r="E7" s="624">
        <v>50</v>
      </c>
      <c r="F7" s="625">
        <f>ROUND(G7*1.05,2)</f>
        <v>117.75</v>
      </c>
      <c r="G7" s="625">
        <f>ROUND(H7*1.05,2)</f>
        <v>112.14</v>
      </c>
      <c r="H7" s="625">
        <f>ROUND(I7*1.05,2)</f>
        <v>106.8</v>
      </c>
      <c r="I7" s="401">
        <v>101.71</v>
      </c>
    </row>
    <row r="8" spans="1:9" ht="31.5" customHeight="1">
      <c r="A8" s="749"/>
      <c r="B8" s="24">
        <v>2</v>
      </c>
      <c r="C8" s="626" t="s">
        <v>56</v>
      </c>
      <c r="D8" s="627" t="s">
        <v>57</v>
      </c>
      <c r="E8" s="628">
        <v>100</v>
      </c>
      <c r="F8" s="355">
        <f aca="true" t="shared" si="0" ref="F8:H10">G8*1.05</f>
        <v>18.874800000000004</v>
      </c>
      <c r="G8" s="355">
        <f t="shared" si="0"/>
        <v>17.976000000000003</v>
      </c>
      <c r="H8" s="629">
        <v>17.12</v>
      </c>
      <c r="I8" s="630">
        <v>17.12</v>
      </c>
    </row>
    <row r="9" spans="1:9" ht="36.75" customHeight="1">
      <c r="A9" s="418" t="s">
        <v>58</v>
      </c>
      <c r="B9" s="24">
        <v>3</v>
      </c>
      <c r="C9" s="626" t="s">
        <v>885</v>
      </c>
      <c r="D9" s="631" t="s">
        <v>59</v>
      </c>
      <c r="E9" s="628">
        <v>100</v>
      </c>
      <c r="F9" s="355">
        <f t="shared" si="0"/>
        <v>14.991243750000002</v>
      </c>
      <c r="G9" s="355">
        <f t="shared" si="0"/>
        <v>14.277375000000001</v>
      </c>
      <c r="H9" s="355">
        <f t="shared" si="0"/>
        <v>13.5975</v>
      </c>
      <c r="I9" s="632">
        <v>12.95</v>
      </c>
    </row>
    <row r="10" spans="1:9" ht="36.75" customHeight="1" thickBot="1">
      <c r="A10" s="419" t="s">
        <v>60</v>
      </c>
      <c r="B10" s="25">
        <v>4</v>
      </c>
      <c r="C10" s="633" t="s">
        <v>721</v>
      </c>
      <c r="D10" s="634" t="s">
        <v>59</v>
      </c>
      <c r="E10" s="635">
        <v>100</v>
      </c>
      <c r="F10" s="357">
        <f t="shared" si="0"/>
        <v>25.95285</v>
      </c>
      <c r="G10" s="357">
        <f t="shared" si="0"/>
        <v>24.717</v>
      </c>
      <c r="H10" s="636">
        <v>23.54</v>
      </c>
      <c r="I10" s="637">
        <v>23.54</v>
      </c>
    </row>
    <row r="11" spans="1:9" ht="12.75" customHeight="1" thickBot="1">
      <c r="A11" s="40"/>
      <c r="B11" s="17"/>
      <c r="C11" s="41"/>
      <c r="D11" s="638"/>
      <c r="E11" s="639"/>
      <c r="F11" s="409"/>
      <c r="G11" s="409"/>
      <c r="H11" s="409"/>
      <c r="I11" s="410"/>
    </row>
    <row r="12" spans="1:9" ht="12.75" customHeight="1">
      <c r="A12" s="884" t="s">
        <v>61</v>
      </c>
      <c r="B12" s="421">
        <v>1</v>
      </c>
      <c r="C12" s="43" t="s">
        <v>62</v>
      </c>
      <c r="D12" s="42" t="s">
        <v>63</v>
      </c>
      <c r="E12" s="44">
        <v>100</v>
      </c>
      <c r="F12" s="413">
        <f aca="true" t="shared" si="1" ref="F12:H16">ROUND(G12*1.05,2)</f>
        <v>56.95</v>
      </c>
      <c r="G12" s="413">
        <f t="shared" si="1"/>
        <v>54.24</v>
      </c>
      <c r="H12" s="413">
        <f t="shared" si="1"/>
        <v>51.66</v>
      </c>
      <c r="I12" s="401">
        <v>49.2</v>
      </c>
    </row>
    <row r="13" spans="1:9" ht="12.75" customHeight="1">
      <c r="A13" s="885"/>
      <c r="B13" s="422">
        <v>2</v>
      </c>
      <c r="C13" s="46" t="s">
        <v>62</v>
      </c>
      <c r="D13" s="45" t="s">
        <v>64</v>
      </c>
      <c r="E13" s="47">
        <v>100</v>
      </c>
      <c r="F13" s="412">
        <f t="shared" si="1"/>
        <v>68.07</v>
      </c>
      <c r="G13" s="412">
        <f t="shared" si="1"/>
        <v>64.83</v>
      </c>
      <c r="H13" s="412">
        <f t="shared" si="1"/>
        <v>61.74</v>
      </c>
      <c r="I13" s="414">
        <v>58.8</v>
      </c>
    </row>
    <row r="14" spans="1:9" ht="12.75" customHeight="1">
      <c r="A14" s="885"/>
      <c r="B14" s="422">
        <v>3</v>
      </c>
      <c r="C14" s="46" t="s">
        <v>62</v>
      </c>
      <c r="D14" s="45" t="s">
        <v>65</v>
      </c>
      <c r="E14" s="47">
        <v>100</v>
      </c>
      <c r="F14" s="412">
        <f t="shared" si="1"/>
        <v>97.24</v>
      </c>
      <c r="G14" s="412">
        <f t="shared" si="1"/>
        <v>92.61</v>
      </c>
      <c r="H14" s="412">
        <f t="shared" si="1"/>
        <v>88.2</v>
      </c>
      <c r="I14" s="414">
        <v>84</v>
      </c>
    </row>
    <row r="15" spans="1:9" ht="12.75" customHeight="1">
      <c r="A15" s="885"/>
      <c r="B15" s="422">
        <v>4</v>
      </c>
      <c r="C15" s="46" t="s">
        <v>62</v>
      </c>
      <c r="D15" s="45" t="s">
        <v>66</v>
      </c>
      <c r="E15" s="47">
        <v>100</v>
      </c>
      <c r="F15" s="412">
        <f t="shared" si="1"/>
        <v>118.08</v>
      </c>
      <c r="G15" s="412">
        <f t="shared" si="1"/>
        <v>112.46</v>
      </c>
      <c r="H15" s="412">
        <f t="shared" si="1"/>
        <v>107.1</v>
      </c>
      <c r="I15" s="414">
        <v>102</v>
      </c>
    </row>
    <row r="16" spans="1:9" ht="12.75" customHeight="1" thickBot="1">
      <c r="A16" s="886"/>
      <c r="B16" s="423">
        <v>5</v>
      </c>
      <c r="C16" s="49" t="s">
        <v>62</v>
      </c>
      <c r="D16" s="48" t="s">
        <v>67</v>
      </c>
      <c r="E16" s="50">
        <v>100</v>
      </c>
      <c r="F16" s="415">
        <f t="shared" si="1"/>
        <v>147.25</v>
      </c>
      <c r="G16" s="415">
        <f t="shared" si="1"/>
        <v>140.24</v>
      </c>
      <c r="H16" s="415">
        <f t="shared" si="1"/>
        <v>133.56</v>
      </c>
      <c r="I16" s="416">
        <v>127.2</v>
      </c>
    </row>
    <row r="17" spans="1:9" ht="12.75" customHeight="1" thickBot="1">
      <c r="A17" s="255" t="s">
        <v>764</v>
      </c>
      <c r="B17" s="420"/>
      <c r="C17" s="420"/>
      <c r="D17" s="420"/>
      <c r="E17" s="420"/>
      <c r="F17" s="640"/>
      <c r="G17" s="640"/>
      <c r="H17" s="640"/>
      <c r="I17" s="411"/>
    </row>
    <row r="18" spans="1:9" ht="12.75" customHeight="1">
      <c r="A18" s="887" t="s">
        <v>68</v>
      </c>
      <c r="B18" s="23">
        <v>1</v>
      </c>
      <c r="C18" s="641" t="s">
        <v>69</v>
      </c>
      <c r="D18" s="642" t="s">
        <v>33</v>
      </c>
      <c r="E18" s="117" t="s">
        <v>70</v>
      </c>
      <c r="F18" s="354">
        <v>127.00800000000001</v>
      </c>
      <c r="G18" s="354">
        <v>120.96</v>
      </c>
      <c r="H18" s="643">
        <v>115.2</v>
      </c>
      <c r="I18" s="367">
        <v>115.2</v>
      </c>
    </row>
    <row r="19" spans="1:9" ht="12.75" customHeight="1">
      <c r="A19" s="888"/>
      <c r="B19" s="196">
        <f>1+B18</f>
        <v>2</v>
      </c>
      <c r="C19" s="644" t="s">
        <v>71</v>
      </c>
      <c r="D19" s="388" t="s">
        <v>34</v>
      </c>
      <c r="E19" s="119" t="s">
        <v>70</v>
      </c>
      <c r="F19" s="355">
        <v>146.853</v>
      </c>
      <c r="G19" s="355">
        <v>139.86</v>
      </c>
      <c r="H19" s="645">
        <v>133.2</v>
      </c>
      <c r="I19" s="368">
        <v>133.2</v>
      </c>
    </row>
    <row r="20" spans="1:9" ht="12.75" customHeight="1">
      <c r="A20" s="888"/>
      <c r="B20" s="196">
        <f>1+B19</f>
        <v>3</v>
      </c>
      <c r="C20" s="644" t="s">
        <v>69</v>
      </c>
      <c r="D20" s="388" t="s">
        <v>35</v>
      </c>
      <c r="E20" s="119" t="s">
        <v>70</v>
      </c>
      <c r="F20" s="355">
        <v>176.62050000000005</v>
      </c>
      <c r="G20" s="355">
        <v>168.21</v>
      </c>
      <c r="H20" s="645">
        <v>160.2</v>
      </c>
      <c r="I20" s="368">
        <v>160.2</v>
      </c>
    </row>
    <row r="21" spans="1:9" ht="12.75" customHeight="1" thickBot="1">
      <c r="A21" s="889"/>
      <c r="B21" s="208">
        <f>1+B20</f>
        <v>4</v>
      </c>
      <c r="C21" s="732" t="s">
        <v>69</v>
      </c>
      <c r="D21" s="733" t="s">
        <v>36</v>
      </c>
      <c r="E21" s="734" t="s">
        <v>70</v>
      </c>
      <c r="F21" s="370">
        <v>278.82225000000005</v>
      </c>
      <c r="G21" s="370">
        <v>265.545</v>
      </c>
      <c r="H21" s="735">
        <v>252.9</v>
      </c>
      <c r="I21" s="371">
        <v>252.9</v>
      </c>
    </row>
    <row r="22" spans="1:9" ht="12.75" customHeight="1">
      <c r="A22" s="890" t="s">
        <v>72</v>
      </c>
      <c r="B22" s="207">
        <v>5</v>
      </c>
      <c r="C22" s="641" t="s">
        <v>886</v>
      </c>
      <c r="D22" s="642" t="s">
        <v>31</v>
      </c>
      <c r="E22" s="117" t="s">
        <v>881</v>
      </c>
      <c r="F22" s="354">
        <f aca="true" t="shared" si="2" ref="F22:H30">G22*1.05</f>
        <v>129.07518750000003</v>
      </c>
      <c r="G22" s="354">
        <f t="shared" si="2"/>
        <v>122.92875000000001</v>
      </c>
      <c r="H22" s="354">
        <f t="shared" si="2"/>
        <v>117.075</v>
      </c>
      <c r="I22" s="367">
        <v>111.5</v>
      </c>
    </row>
    <row r="23" spans="1:9" ht="12.75" customHeight="1">
      <c r="A23" s="891"/>
      <c r="B23" s="196">
        <v>6</v>
      </c>
      <c r="C23" s="644" t="s">
        <v>886</v>
      </c>
      <c r="D23" s="388" t="s">
        <v>865</v>
      </c>
      <c r="E23" s="119" t="s">
        <v>882</v>
      </c>
      <c r="F23" s="355">
        <f t="shared" si="2"/>
        <v>165.21624000000003</v>
      </c>
      <c r="G23" s="355">
        <f t="shared" si="2"/>
        <v>157.3488</v>
      </c>
      <c r="H23" s="355">
        <f t="shared" si="2"/>
        <v>149.856</v>
      </c>
      <c r="I23" s="368">
        <v>142.72</v>
      </c>
    </row>
    <row r="24" spans="1:9" ht="12.75" customHeight="1">
      <c r="A24" s="891"/>
      <c r="B24" s="196">
        <v>7</v>
      </c>
      <c r="C24" s="644" t="s">
        <v>73</v>
      </c>
      <c r="D24" s="388" t="s">
        <v>33</v>
      </c>
      <c r="E24" s="119" t="s">
        <v>70</v>
      </c>
      <c r="F24" s="355">
        <f t="shared" si="2"/>
        <v>183.28676625000006</v>
      </c>
      <c r="G24" s="355">
        <f t="shared" si="2"/>
        <v>174.55882500000004</v>
      </c>
      <c r="H24" s="355">
        <f t="shared" si="2"/>
        <v>166.24650000000003</v>
      </c>
      <c r="I24" s="368">
        <v>158.33</v>
      </c>
    </row>
    <row r="25" spans="1:9" ht="12.75">
      <c r="A25" s="891"/>
      <c r="B25" s="196">
        <v>8</v>
      </c>
      <c r="C25" s="644" t="s">
        <v>73</v>
      </c>
      <c r="D25" s="388" t="s">
        <v>879</v>
      </c>
      <c r="E25" s="119" t="s">
        <v>70</v>
      </c>
      <c r="F25" s="355">
        <f t="shared" si="2"/>
        <v>209.10180375000002</v>
      </c>
      <c r="G25" s="355">
        <f t="shared" si="2"/>
        <v>199.144575</v>
      </c>
      <c r="H25" s="355">
        <f t="shared" si="2"/>
        <v>189.6615</v>
      </c>
      <c r="I25" s="368">
        <v>180.63</v>
      </c>
    </row>
    <row r="26" spans="1:9" ht="12.75">
      <c r="A26" s="891"/>
      <c r="B26" s="196">
        <v>9</v>
      </c>
      <c r="C26" s="644" t="s">
        <v>74</v>
      </c>
      <c r="D26" s="388" t="s">
        <v>880</v>
      </c>
      <c r="E26" s="119" t="s">
        <v>70</v>
      </c>
      <c r="F26" s="355">
        <f t="shared" si="2"/>
        <v>258.15037500000005</v>
      </c>
      <c r="G26" s="355">
        <f t="shared" si="2"/>
        <v>245.85750000000002</v>
      </c>
      <c r="H26" s="355">
        <f t="shared" si="2"/>
        <v>234.15</v>
      </c>
      <c r="I26" s="368">
        <v>223</v>
      </c>
    </row>
    <row r="27" spans="1:9" ht="12.75">
      <c r="A27" s="891"/>
      <c r="B27" s="196">
        <v>10</v>
      </c>
      <c r="C27" s="644" t="s">
        <v>73</v>
      </c>
      <c r="D27" s="388" t="s">
        <v>36</v>
      </c>
      <c r="E27" s="119" t="s">
        <v>70</v>
      </c>
      <c r="F27" s="355">
        <f t="shared" si="2"/>
        <v>362.7012768750001</v>
      </c>
      <c r="G27" s="355">
        <f t="shared" si="2"/>
        <v>345.42978750000003</v>
      </c>
      <c r="H27" s="355">
        <f t="shared" si="2"/>
        <v>328.98075</v>
      </c>
      <c r="I27" s="368">
        <v>313.315</v>
      </c>
    </row>
    <row r="28" spans="1:9" ht="13.5" thickBot="1">
      <c r="A28" s="892"/>
      <c r="B28" s="201">
        <v>11</v>
      </c>
      <c r="C28" s="646" t="s">
        <v>886</v>
      </c>
      <c r="D28" s="647" t="s">
        <v>868</v>
      </c>
      <c r="E28" s="121" t="s">
        <v>70</v>
      </c>
      <c r="F28" s="357">
        <f t="shared" si="2"/>
        <v>458.216915625</v>
      </c>
      <c r="G28" s="357">
        <f t="shared" si="2"/>
        <v>436.3970625</v>
      </c>
      <c r="H28" s="357">
        <f t="shared" si="2"/>
        <v>415.61625</v>
      </c>
      <c r="I28" s="369">
        <v>395.825</v>
      </c>
    </row>
    <row r="29" spans="1:9" ht="13.5" thickBot="1">
      <c r="A29" s="72" t="s">
        <v>75</v>
      </c>
      <c r="B29" s="18"/>
      <c r="C29" s="18"/>
      <c r="D29" s="18"/>
      <c r="E29" s="69"/>
      <c r="F29" s="69"/>
      <c r="G29" s="69"/>
      <c r="H29" s="69"/>
      <c r="I29" s="69"/>
    </row>
    <row r="30" spans="1:9" ht="12.75">
      <c r="A30" s="765" t="s">
        <v>76</v>
      </c>
      <c r="B30" s="23">
        <v>1</v>
      </c>
      <c r="C30" s="63" t="s">
        <v>887</v>
      </c>
      <c r="D30" s="641"/>
      <c r="E30" s="117" t="s">
        <v>891</v>
      </c>
      <c r="F30" s="355">
        <f t="shared" si="2"/>
        <v>393.59250000000003</v>
      </c>
      <c r="G30" s="355">
        <f t="shared" si="2"/>
        <v>374.85</v>
      </c>
      <c r="H30" s="355">
        <f t="shared" si="2"/>
        <v>357</v>
      </c>
      <c r="I30" s="367">
        <v>340</v>
      </c>
    </row>
    <row r="31" spans="1:9" ht="23.25" customHeight="1">
      <c r="A31" s="766"/>
      <c r="B31" s="196">
        <f aca="true" t="shared" si="3" ref="B31:B38">1+B30</f>
        <v>2</v>
      </c>
      <c r="C31" s="746" t="s">
        <v>889</v>
      </c>
      <c r="D31" s="644"/>
      <c r="E31" s="119" t="s">
        <v>596</v>
      </c>
      <c r="F31" s="355">
        <f aca="true" t="shared" si="4" ref="F31:H38">G31*1.05</f>
        <v>19.448100000000004</v>
      </c>
      <c r="G31" s="355">
        <f t="shared" si="4"/>
        <v>18.522000000000002</v>
      </c>
      <c r="H31" s="355">
        <f t="shared" si="4"/>
        <v>17.64</v>
      </c>
      <c r="I31" s="368">
        <v>16.8</v>
      </c>
    </row>
    <row r="32" spans="1:9" ht="12.75">
      <c r="A32" s="766" t="s">
        <v>77</v>
      </c>
      <c r="B32" s="196">
        <f t="shared" si="3"/>
        <v>3</v>
      </c>
      <c r="C32" s="65" t="s">
        <v>890</v>
      </c>
      <c r="D32" s="644"/>
      <c r="E32" s="271">
        <v>50</v>
      </c>
      <c r="F32" s="355">
        <f t="shared" si="4"/>
        <v>1030.28625</v>
      </c>
      <c r="G32" s="355">
        <f t="shared" si="4"/>
        <v>981.225</v>
      </c>
      <c r="H32" s="355">
        <f t="shared" si="4"/>
        <v>934.5</v>
      </c>
      <c r="I32" s="368">
        <v>890</v>
      </c>
    </row>
    <row r="33" spans="1:9" ht="25.5">
      <c r="A33" s="766"/>
      <c r="B33" s="196">
        <f t="shared" si="3"/>
        <v>4</v>
      </c>
      <c r="C33" s="746" t="s">
        <v>888</v>
      </c>
      <c r="D33" s="644"/>
      <c r="E33" s="271">
        <v>150</v>
      </c>
      <c r="F33" s="355">
        <f t="shared" si="4"/>
        <v>173.64375</v>
      </c>
      <c r="G33" s="355">
        <f t="shared" si="4"/>
        <v>165.375</v>
      </c>
      <c r="H33" s="355">
        <f t="shared" si="4"/>
        <v>157.5</v>
      </c>
      <c r="I33" s="368">
        <v>150</v>
      </c>
    </row>
    <row r="34" spans="1:9" ht="36.75" customHeight="1">
      <c r="A34" s="417" t="s">
        <v>78</v>
      </c>
      <c r="B34" s="196">
        <f t="shared" si="3"/>
        <v>5</v>
      </c>
      <c r="C34" s="626" t="s">
        <v>79</v>
      </c>
      <c r="D34" s="649"/>
      <c r="E34" s="200">
        <v>50</v>
      </c>
      <c r="F34" s="355">
        <f t="shared" si="4"/>
        <v>2622.3279744375</v>
      </c>
      <c r="G34" s="355">
        <f t="shared" si="4"/>
        <v>2497.45521375</v>
      </c>
      <c r="H34" s="355">
        <f t="shared" si="4"/>
        <v>2378.5287749999998</v>
      </c>
      <c r="I34" s="368">
        <v>2265.2654999999995</v>
      </c>
    </row>
    <row r="35" spans="1:9" ht="12.75">
      <c r="A35" s="766" t="s">
        <v>80</v>
      </c>
      <c r="B35" s="196">
        <f t="shared" si="3"/>
        <v>6</v>
      </c>
      <c r="C35" s="65" t="s">
        <v>81</v>
      </c>
      <c r="D35" s="644"/>
      <c r="E35" s="200">
        <v>50</v>
      </c>
      <c r="F35" s="355">
        <f t="shared" si="4"/>
        <v>933.3085308750001</v>
      </c>
      <c r="G35" s="355">
        <f t="shared" si="4"/>
        <v>888.8652675000001</v>
      </c>
      <c r="H35" s="355">
        <f t="shared" si="4"/>
        <v>846.53835</v>
      </c>
      <c r="I35" s="368">
        <v>806.227</v>
      </c>
    </row>
    <row r="36" spans="1:9" ht="16.5" customHeight="1">
      <c r="A36" s="766"/>
      <c r="B36" s="196">
        <f t="shared" si="3"/>
        <v>7</v>
      </c>
      <c r="C36" s="65" t="s">
        <v>82</v>
      </c>
      <c r="D36" s="644"/>
      <c r="E36" s="200">
        <v>50</v>
      </c>
      <c r="F36" s="355">
        <f t="shared" si="4"/>
        <v>1044.5036214375</v>
      </c>
      <c r="G36" s="355">
        <f t="shared" si="4"/>
        <v>994.76535375</v>
      </c>
      <c r="H36" s="355">
        <f t="shared" si="4"/>
        <v>947.395575</v>
      </c>
      <c r="I36" s="368">
        <v>902.2814999999999</v>
      </c>
    </row>
    <row r="37" spans="1:9" ht="12.75">
      <c r="A37" s="879" t="s">
        <v>78</v>
      </c>
      <c r="B37" s="196">
        <f t="shared" si="3"/>
        <v>8</v>
      </c>
      <c r="C37" s="65" t="s">
        <v>83</v>
      </c>
      <c r="D37" s="644"/>
      <c r="E37" s="200">
        <v>50</v>
      </c>
      <c r="F37" s="355">
        <f t="shared" si="4"/>
        <v>2644.465816125</v>
      </c>
      <c r="G37" s="355">
        <f t="shared" si="4"/>
        <v>2518.5388725</v>
      </c>
      <c r="H37" s="355">
        <f t="shared" si="4"/>
        <v>2398.6084499999997</v>
      </c>
      <c r="I37" s="368">
        <v>2284.3889999999997</v>
      </c>
    </row>
    <row r="38" spans="1:9" ht="22.5" customHeight="1" thickBot="1">
      <c r="A38" s="880"/>
      <c r="B38" s="201">
        <f t="shared" si="3"/>
        <v>9</v>
      </c>
      <c r="C38" s="67" t="s">
        <v>84</v>
      </c>
      <c r="D38" s="646"/>
      <c r="E38" s="202">
        <v>50</v>
      </c>
      <c r="F38" s="355">
        <f t="shared" si="4"/>
        <v>2777.7987483750003</v>
      </c>
      <c r="G38" s="355">
        <f t="shared" si="4"/>
        <v>2645.5226175000003</v>
      </c>
      <c r="H38" s="355">
        <f t="shared" si="4"/>
        <v>2519.5453500000003</v>
      </c>
      <c r="I38" s="369">
        <v>2399.567</v>
      </c>
    </row>
    <row r="39" spans="2:9" ht="13.5" thickBot="1">
      <c r="B39" s="70"/>
      <c r="E39" s="71"/>
      <c r="F39" s="409"/>
      <c r="G39" s="409"/>
      <c r="H39" s="409"/>
      <c r="I39" s="410"/>
    </row>
    <row r="40" spans="1:9" ht="12.75">
      <c r="A40" s="881" t="s">
        <v>85</v>
      </c>
      <c r="B40" s="402" t="s">
        <v>86</v>
      </c>
      <c r="C40" s="403" t="s">
        <v>87</v>
      </c>
      <c r="D40" s="404" t="s">
        <v>88</v>
      </c>
      <c r="E40" s="54">
        <v>100</v>
      </c>
      <c r="F40" s="413">
        <f aca="true" t="shared" si="5" ref="F40:H44">ROUND(G40*1.05,2)</f>
        <v>106.3</v>
      </c>
      <c r="G40" s="413">
        <f t="shared" si="5"/>
        <v>101.24</v>
      </c>
      <c r="H40" s="413">
        <f t="shared" si="5"/>
        <v>96.42</v>
      </c>
      <c r="I40" s="401">
        <v>91.83</v>
      </c>
    </row>
    <row r="41" spans="1:9" ht="12.75">
      <c r="A41" s="882"/>
      <c r="B41" s="196">
        <f>1+B40</f>
        <v>2</v>
      </c>
      <c r="C41" s="405" t="s">
        <v>87</v>
      </c>
      <c r="D41" s="406" t="s">
        <v>89</v>
      </c>
      <c r="E41" s="56">
        <v>100</v>
      </c>
      <c r="F41" s="412">
        <f t="shared" si="5"/>
        <v>131.43</v>
      </c>
      <c r="G41" s="412">
        <f t="shared" si="5"/>
        <v>125.17</v>
      </c>
      <c r="H41" s="412">
        <f t="shared" si="5"/>
        <v>119.21</v>
      </c>
      <c r="I41" s="414">
        <v>113.53</v>
      </c>
    </row>
    <row r="42" spans="1:9" ht="12.75">
      <c r="A42" s="882"/>
      <c r="B42" s="196">
        <f>1+B41</f>
        <v>3</v>
      </c>
      <c r="C42" s="405" t="s">
        <v>87</v>
      </c>
      <c r="D42" s="406" t="s">
        <v>90</v>
      </c>
      <c r="E42" s="56">
        <v>100</v>
      </c>
      <c r="F42" s="412">
        <f t="shared" si="5"/>
        <v>164.29</v>
      </c>
      <c r="G42" s="412">
        <f t="shared" si="5"/>
        <v>156.47</v>
      </c>
      <c r="H42" s="412">
        <f t="shared" si="5"/>
        <v>149.02</v>
      </c>
      <c r="I42" s="414">
        <v>141.92</v>
      </c>
    </row>
    <row r="43" spans="1:9" ht="12.75">
      <c r="A43" s="882"/>
      <c r="B43" s="196">
        <f>1+B42</f>
        <v>4</v>
      </c>
      <c r="C43" s="405" t="s">
        <v>87</v>
      </c>
      <c r="D43" s="406" t="s">
        <v>91</v>
      </c>
      <c r="E43" s="56">
        <v>100</v>
      </c>
      <c r="F43" s="412">
        <f t="shared" si="5"/>
        <v>210.67</v>
      </c>
      <c r="G43" s="412">
        <f t="shared" si="5"/>
        <v>200.64</v>
      </c>
      <c r="H43" s="412">
        <f t="shared" si="5"/>
        <v>191.09</v>
      </c>
      <c r="I43" s="414">
        <v>181.99</v>
      </c>
    </row>
    <row r="44" spans="1:9" ht="12.75" customHeight="1" thickBot="1">
      <c r="A44" s="883"/>
      <c r="B44" s="201">
        <f>1+B43</f>
        <v>5</v>
      </c>
      <c r="C44" s="407" t="s">
        <v>87</v>
      </c>
      <c r="D44" s="408" t="s">
        <v>92</v>
      </c>
      <c r="E44" s="58">
        <v>100</v>
      </c>
      <c r="F44" s="415">
        <f t="shared" si="5"/>
        <v>318.81</v>
      </c>
      <c r="G44" s="415">
        <f t="shared" si="5"/>
        <v>303.63</v>
      </c>
      <c r="H44" s="415">
        <f t="shared" si="5"/>
        <v>289.17</v>
      </c>
      <c r="I44" s="416">
        <v>275.4</v>
      </c>
    </row>
    <row r="45" spans="1:9" ht="13.5" thickBot="1">
      <c r="A45" s="59"/>
      <c r="B45" s="60"/>
      <c r="C45" s="61"/>
      <c r="D45" s="60"/>
      <c r="E45" s="62"/>
      <c r="F45" s="424"/>
      <c r="G45" s="424"/>
      <c r="H45" s="424"/>
      <c r="I45" s="425"/>
    </row>
    <row r="46" spans="1:9" ht="12.75" customHeight="1">
      <c r="A46" s="876" t="s">
        <v>93</v>
      </c>
      <c r="B46" s="23">
        <v>1</v>
      </c>
      <c r="C46" s="63" t="s">
        <v>94</v>
      </c>
      <c r="D46" s="64" t="s">
        <v>95</v>
      </c>
      <c r="E46" s="54">
        <v>100</v>
      </c>
      <c r="F46" s="413">
        <f aca="true" t="shared" si="6" ref="F46:H69">ROUND(G46*1.05,2)</f>
        <v>85.32</v>
      </c>
      <c r="G46" s="413">
        <f t="shared" si="6"/>
        <v>81.26</v>
      </c>
      <c r="H46" s="413">
        <f t="shared" si="6"/>
        <v>77.39</v>
      </c>
      <c r="I46" s="401">
        <v>73.7</v>
      </c>
    </row>
    <row r="47" spans="1:9" ht="12.75">
      <c r="A47" s="877"/>
      <c r="B47" s="196">
        <f aca="true" t="shared" si="7" ref="B47:B59">1+B46</f>
        <v>2</v>
      </c>
      <c r="C47" s="65" t="s">
        <v>94</v>
      </c>
      <c r="D47" s="66" t="s">
        <v>96</v>
      </c>
      <c r="E47" s="56">
        <v>100</v>
      </c>
      <c r="F47" s="412">
        <f t="shared" si="6"/>
        <v>87.59</v>
      </c>
      <c r="G47" s="412">
        <f t="shared" si="6"/>
        <v>83.42</v>
      </c>
      <c r="H47" s="412">
        <f t="shared" si="6"/>
        <v>79.45</v>
      </c>
      <c r="I47" s="414">
        <v>75.67</v>
      </c>
    </row>
    <row r="48" spans="1:9" ht="12.75">
      <c r="A48" s="877"/>
      <c r="B48" s="196">
        <f t="shared" si="7"/>
        <v>3</v>
      </c>
      <c r="C48" s="65" t="s">
        <v>94</v>
      </c>
      <c r="D48" s="66" t="s">
        <v>97</v>
      </c>
      <c r="E48" s="56">
        <v>100</v>
      </c>
      <c r="F48" s="412">
        <f t="shared" si="6"/>
        <v>95.48</v>
      </c>
      <c r="G48" s="412">
        <f t="shared" si="6"/>
        <v>90.93</v>
      </c>
      <c r="H48" s="412">
        <f t="shared" si="6"/>
        <v>86.6</v>
      </c>
      <c r="I48" s="414">
        <v>82.48</v>
      </c>
    </row>
    <row r="49" spans="1:9" ht="12.75">
      <c r="A49" s="877"/>
      <c r="B49" s="196">
        <f t="shared" si="7"/>
        <v>4</v>
      </c>
      <c r="C49" s="65" t="s">
        <v>94</v>
      </c>
      <c r="D49" s="66" t="s">
        <v>98</v>
      </c>
      <c r="E49" s="56">
        <v>100</v>
      </c>
      <c r="F49" s="412">
        <f t="shared" si="6"/>
        <v>104.96</v>
      </c>
      <c r="G49" s="412">
        <f t="shared" si="6"/>
        <v>99.96</v>
      </c>
      <c r="H49" s="412">
        <f t="shared" si="6"/>
        <v>95.2</v>
      </c>
      <c r="I49" s="414">
        <v>90.67</v>
      </c>
    </row>
    <row r="50" spans="1:9" ht="12.75">
      <c r="A50" s="877"/>
      <c r="B50" s="196">
        <f t="shared" si="7"/>
        <v>5</v>
      </c>
      <c r="C50" s="65" t="s">
        <v>94</v>
      </c>
      <c r="D50" s="66" t="s">
        <v>99</v>
      </c>
      <c r="E50" s="56">
        <v>100</v>
      </c>
      <c r="F50" s="412">
        <f t="shared" si="6"/>
        <v>112.38</v>
      </c>
      <c r="G50" s="412">
        <f t="shared" si="6"/>
        <v>107.03</v>
      </c>
      <c r="H50" s="412">
        <f t="shared" si="6"/>
        <v>101.93</v>
      </c>
      <c r="I50" s="414">
        <v>97.08</v>
      </c>
    </row>
    <row r="51" spans="1:9" ht="12.75">
      <c r="A51" s="877"/>
      <c r="B51" s="196">
        <f t="shared" si="7"/>
        <v>6</v>
      </c>
      <c r="C51" s="65" t="s">
        <v>94</v>
      </c>
      <c r="D51" s="66" t="s">
        <v>100</v>
      </c>
      <c r="E51" s="56">
        <v>100</v>
      </c>
      <c r="F51" s="412">
        <f t="shared" si="6"/>
        <v>120.13</v>
      </c>
      <c r="G51" s="412">
        <f t="shared" si="6"/>
        <v>114.41</v>
      </c>
      <c r="H51" s="412">
        <f t="shared" si="6"/>
        <v>108.96</v>
      </c>
      <c r="I51" s="414">
        <v>103.77</v>
      </c>
    </row>
    <row r="52" spans="1:9" ht="12.75">
      <c r="A52" s="877"/>
      <c r="B52" s="196">
        <f t="shared" si="7"/>
        <v>7</v>
      </c>
      <c r="C52" s="65" t="s">
        <v>94</v>
      </c>
      <c r="D52" s="66" t="s">
        <v>101</v>
      </c>
      <c r="E52" s="56">
        <v>100</v>
      </c>
      <c r="F52" s="412">
        <f t="shared" si="6"/>
        <v>128.27</v>
      </c>
      <c r="G52" s="412">
        <f t="shared" si="6"/>
        <v>122.16</v>
      </c>
      <c r="H52" s="412">
        <f t="shared" si="6"/>
        <v>116.34</v>
      </c>
      <c r="I52" s="414">
        <v>110.8</v>
      </c>
    </row>
    <row r="53" spans="1:9" ht="12.75">
      <c r="A53" s="877"/>
      <c r="B53" s="196">
        <f t="shared" si="7"/>
        <v>8</v>
      </c>
      <c r="C53" s="65" t="s">
        <v>94</v>
      </c>
      <c r="D53" s="66" t="s">
        <v>102</v>
      </c>
      <c r="E53" s="56">
        <v>100</v>
      </c>
      <c r="F53" s="412">
        <f t="shared" si="6"/>
        <v>132.84</v>
      </c>
      <c r="G53" s="412">
        <f t="shared" si="6"/>
        <v>126.51</v>
      </c>
      <c r="H53" s="412">
        <f t="shared" si="6"/>
        <v>120.49</v>
      </c>
      <c r="I53" s="414">
        <v>114.75</v>
      </c>
    </row>
    <row r="54" spans="1:9" ht="12.75">
      <c r="A54" s="877"/>
      <c r="B54" s="196">
        <f t="shared" si="7"/>
        <v>9</v>
      </c>
      <c r="C54" s="65" t="s">
        <v>94</v>
      </c>
      <c r="D54" s="66" t="s">
        <v>103</v>
      </c>
      <c r="E54" s="56">
        <v>100</v>
      </c>
      <c r="F54" s="412">
        <f t="shared" si="6"/>
        <v>150.64</v>
      </c>
      <c r="G54" s="412">
        <f t="shared" si="6"/>
        <v>143.47</v>
      </c>
      <c r="H54" s="412">
        <f t="shared" si="6"/>
        <v>136.64</v>
      </c>
      <c r="I54" s="414">
        <v>130.13</v>
      </c>
    </row>
    <row r="55" spans="1:9" ht="12.75">
      <c r="A55" s="877"/>
      <c r="B55" s="196">
        <f t="shared" si="7"/>
        <v>10</v>
      </c>
      <c r="C55" s="65" t="s">
        <v>94</v>
      </c>
      <c r="D55" s="66" t="s">
        <v>104</v>
      </c>
      <c r="E55" s="56">
        <v>100</v>
      </c>
      <c r="F55" s="412">
        <f t="shared" si="6"/>
        <v>189.38</v>
      </c>
      <c r="G55" s="412">
        <f t="shared" si="6"/>
        <v>180.36</v>
      </c>
      <c r="H55" s="412">
        <f t="shared" si="6"/>
        <v>171.77</v>
      </c>
      <c r="I55" s="414">
        <v>163.59</v>
      </c>
    </row>
    <row r="56" spans="1:9" ht="12.75">
      <c r="A56" s="877"/>
      <c r="B56" s="196">
        <f t="shared" si="7"/>
        <v>11</v>
      </c>
      <c r="C56" s="65" t="s">
        <v>94</v>
      </c>
      <c r="D56" s="66" t="s">
        <v>105</v>
      </c>
      <c r="E56" s="56">
        <v>100</v>
      </c>
      <c r="F56" s="412">
        <f t="shared" si="6"/>
        <v>155.01</v>
      </c>
      <c r="G56" s="412">
        <f t="shared" si="6"/>
        <v>147.63</v>
      </c>
      <c r="H56" s="412">
        <f t="shared" si="6"/>
        <v>140.6</v>
      </c>
      <c r="I56" s="414">
        <v>133.9</v>
      </c>
    </row>
    <row r="57" spans="1:9" ht="12.75">
      <c r="A57" s="877"/>
      <c r="B57" s="196">
        <f t="shared" si="7"/>
        <v>12</v>
      </c>
      <c r="C57" s="65" t="s">
        <v>94</v>
      </c>
      <c r="D57" s="66" t="s">
        <v>106</v>
      </c>
      <c r="E57" s="56">
        <v>100</v>
      </c>
      <c r="F57" s="412">
        <f t="shared" si="6"/>
        <v>164.52</v>
      </c>
      <c r="G57" s="412">
        <f t="shared" si="6"/>
        <v>156.69</v>
      </c>
      <c r="H57" s="412">
        <f t="shared" si="6"/>
        <v>149.23</v>
      </c>
      <c r="I57" s="414">
        <v>142.12</v>
      </c>
    </row>
    <row r="58" spans="1:9" ht="12.75">
      <c r="A58" s="877"/>
      <c r="B58" s="196">
        <f t="shared" si="7"/>
        <v>13</v>
      </c>
      <c r="C58" s="65" t="s">
        <v>94</v>
      </c>
      <c r="D58" s="66" t="s">
        <v>107</v>
      </c>
      <c r="E58" s="56">
        <v>100</v>
      </c>
      <c r="F58" s="412">
        <f t="shared" si="6"/>
        <v>189.77</v>
      </c>
      <c r="G58" s="412">
        <f t="shared" si="6"/>
        <v>180.73</v>
      </c>
      <c r="H58" s="412">
        <f t="shared" si="6"/>
        <v>172.12</v>
      </c>
      <c r="I58" s="414">
        <v>163.92</v>
      </c>
    </row>
    <row r="59" spans="1:9" ht="12.75">
      <c r="A59" s="877"/>
      <c r="B59" s="196">
        <f t="shared" si="7"/>
        <v>14</v>
      </c>
      <c r="C59" s="65" t="s">
        <v>94</v>
      </c>
      <c r="D59" s="66" t="s">
        <v>108</v>
      </c>
      <c r="E59" s="56">
        <v>100</v>
      </c>
      <c r="F59" s="412">
        <f t="shared" si="6"/>
        <v>217.15</v>
      </c>
      <c r="G59" s="412">
        <f t="shared" si="6"/>
        <v>206.81</v>
      </c>
      <c r="H59" s="412">
        <f t="shared" si="6"/>
        <v>196.96</v>
      </c>
      <c r="I59" s="414">
        <v>187.58</v>
      </c>
    </row>
    <row r="60" spans="1:9" ht="15.75" thickBot="1">
      <c r="A60" s="878"/>
      <c r="B60" s="201">
        <v>15</v>
      </c>
      <c r="C60" s="67" t="s">
        <v>605</v>
      </c>
      <c r="D60" s="68" t="s">
        <v>601</v>
      </c>
      <c r="E60" s="58">
        <v>50</v>
      </c>
      <c r="F60" s="415">
        <f t="shared" si="6"/>
        <v>330.13</v>
      </c>
      <c r="G60" s="415">
        <f t="shared" si="6"/>
        <v>314.41</v>
      </c>
      <c r="H60" s="415">
        <f t="shared" si="6"/>
        <v>299.44</v>
      </c>
      <c r="I60" s="416">
        <v>285.18</v>
      </c>
    </row>
    <row r="61" spans="1:9" ht="12.75">
      <c r="A61" s="871" t="s">
        <v>109</v>
      </c>
      <c r="B61" s="366">
        <v>1</v>
      </c>
      <c r="C61" s="178" t="s">
        <v>110</v>
      </c>
      <c r="D61" s="179" t="s">
        <v>96</v>
      </c>
      <c r="E61" s="180">
        <v>100</v>
      </c>
      <c r="F61" s="426">
        <f t="shared" si="6"/>
        <v>159.18</v>
      </c>
      <c r="G61" s="426">
        <f t="shared" si="6"/>
        <v>151.6</v>
      </c>
      <c r="H61" s="426">
        <f t="shared" si="6"/>
        <v>144.38</v>
      </c>
      <c r="I61" s="411">
        <v>137.5</v>
      </c>
    </row>
    <row r="62" spans="1:9" ht="12.75">
      <c r="A62" s="872"/>
      <c r="B62" s="24">
        <v>2</v>
      </c>
      <c r="C62" s="65" t="s">
        <v>110</v>
      </c>
      <c r="D62" s="66" t="s">
        <v>102</v>
      </c>
      <c r="E62" s="56">
        <v>100</v>
      </c>
      <c r="F62" s="412">
        <f t="shared" si="6"/>
        <v>224.29</v>
      </c>
      <c r="G62" s="412">
        <f t="shared" si="6"/>
        <v>213.61</v>
      </c>
      <c r="H62" s="412">
        <f t="shared" si="6"/>
        <v>203.44</v>
      </c>
      <c r="I62" s="414">
        <v>193.75</v>
      </c>
    </row>
    <row r="63" spans="1:9" ht="13.5" thickBot="1">
      <c r="A63" s="873"/>
      <c r="B63" s="362">
        <v>3</v>
      </c>
      <c r="C63" s="76" t="s">
        <v>110</v>
      </c>
      <c r="D63" s="181" t="s">
        <v>106</v>
      </c>
      <c r="E63" s="182">
        <v>100</v>
      </c>
      <c r="F63" s="427">
        <f t="shared" si="6"/>
        <v>289.41</v>
      </c>
      <c r="G63" s="427">
        <f t="shared" si="6"/>
        <v>275.63</v>
      </c>
      <c r="H63" s="427">
        <f t="shared" si="6"/>
        <v>262.5</v>
      </c>
      <c r="I63" s="428">
        <v>250</v>
      </c>
    </row>
    <row r="64" spans="1:9" ht="12.75">
      <c r="A64" s="871" t="s">
        <v>111</v>
      </c>
      <c r="B64" s="23">
        <v>1</v>
      </c>
      <c r="C64" s="63" t="s">
        <v>112</v>
      </c>
      <c r="D64" s="64" t="s">
        <v>96</v>
      </c>
      <c r="E64" s="54">
        <v>100</v>
      </c>
      <c r="F64" s="413">
        <f t="shared" si="6"/>
        <v>159.18</v>
      </c>
      <c r="G64" s="413">
        <f t="shared" si="6"/>
        <v>151.6</v>
      </c>
      <c r="H64" s="413">
        <f t="shared" si="6"/>
        <v>144.38</v>
      </c>
      <c r="I64" s="401">
        <v>137.5</v>
      </c>
    </row>
    <row r="65" spans="1:9" ht="12.75">
      <c r="A65" s="872"/>
      <c r="B65" s="24">
        <v>2</v>
      </c>
      <c r="C65" s="65" t="s">
        <v>112</v>
      </c>
      <c r="D65" s="66" t="s">
        <v>102</v>
      </c>
      <c r="E65" s="56">
        <v>100</v>
      </c>
      <c r="F65" s="412">
        <f t="shared" si="6"/>
        <v>231.53</v>
      </c>
      <c r="G65" s="412">
        <f t="shared" si="6"/>
        <v>220.5</v>
      </c>
      <c r="H65" s="412">
        <f t="shared" si="6"/>
        <v>210</v>
      </c>
      <c r="I65" s="414">
        <v>200</v>
      </c>
    </row>
    <row r="66" spans="1:9" ht="13.5" thickBot="1">
      <c r="A66" s="874"/>
      <c r="B66" s="25">
        <v>3</v>
      </c>
      <c r="C66" s="67" t="s">
        <v>112</v>
      </c>
      <c r="D66" s="68" t="s">
        <v>106</v>
      </c>
      <c r="E66" s="58">
        <v>100</v>
      </c>
      <c r="F66" s="415">
        <f t="shared" si="6"/>
        <v>318.35</v>
      </c>
      <c r="G66" s="415">
        <f t="shared" si="6"/>
        <v>303.19</v>
      </c>
      <c r="H66" s="415">
        <f t="shared" si="6"/>
        <v>288.75</v>
      </c>
      <c r="I66" s="416">
        <v>275</v>
      </c>
    </row>
    <row r="67" spans="1:9" ht="12.75">
      <c r="A67" s="875" t="s">
        <v>113</v>
      </c>
      <c r="B67" s="366">
        <v>1</v>
      </c>
      <c r="C67" s="178" t="s">
        <v>114</v>
      </c>
      <c r="D67" s="179" t="s">
        <v>96</v>
      </c>
      <c r="E67" s="180">
        <v>100</v>
      </c>
      <c r="F67" s="426">
        <f t="shared" si="6"/>
        <v>173.65</v>
      </c>
      <c r="G67" s="426">
        <f t="shared" si="6"/>
        <v>165.38</v>
      </c>
      <c r="H67" s="426">
        <f t="shared" si="6"/>
        <v>157.5</v>
      </c>
      <c r="I67" s="411">
        <v>150</v>
      </c>
    </row>
    <row r="68" spans="1:9" ht="12.75">
      <c r="A68" s="872"/>
      <c r="B68" s="24">
        <v>2</v>
      </c>
      <c r="C68" s="65" t="s">
        <v>114</v>
      </c>
      <c r="D68" s="66" t="s">
        <v>102</v>
      </c>
      <c r="E68" s="56">
        <v>100</v>
      </c>
      <c r="F68" s="412">
        <f t="shared" si="6"/>
        <v>289.41</v>
      </c>
      <c r="G68" s="412">
        <f t="shared" si="6"/>
        <v>275.63</v>
      </c>
      <c r="H68" s="412">
        <f t="shared" si="6"/>
        <v>262.5</v>
      </c>
      <c r="I68" s="414">
        <v>250</v>
      </c>
    </row>
    <row r="69" spans="1:9" ht="13.5" thickBot="1">
      <c r="A69" s="874"/>
      <c r="B69" s="25">
        <v>3</v>
      </c>
      <c r="C69" s="67" t="s">
        <v>114</v>
      </c>
      <c r="D69" s="68" t="s">
        <v>106</v>
      </c>
      <c r="E69" s="58">
        <v>100</v>
      </c>
      <c r="F69" s="415">
        <f t="shared" si="6"/>
        <v>361.77</v>
      </c>
      <c r="G69" s="415">
        <f t="shared" si="6"/>
        <v>344.54</v>
      </c>
      <c r="H69" s="415">
        <f t="shared" si="6"/>
        <v>328.13</v>
      </c>
      <c r="I69" s="416">
        <v>312.5</v>
      </c>
    </row>
    <row r="71" ht="12.75">
      <c r="I71" s="3" t="s">
        <v>496</v>
      </c>
    </row>
  </sheetData>
  <mergeCells count="18">
    <mergeCell ref="A30:A31"/>
    <mergeCell ref="A7:A8"/>
    <mergeCell ref="A12:A16"/>
    <mergeCell ref="A18:A21"/>
    <mergeCell ref="A22:A28"/>
    <mergeCell ref="B1:G1"/>
    <mergeCell ref="C4:C6"/>
    <mergeCell ref="D4:D6"/>
    <mergeCell ref="E4:E6"/>
    <mergeCell ref="F4:I5"/>
    <mergeCell ref="A32:A33"/>
    <mergeCell ref="A35:A36"/>
    <mergeCell ref="A37:A38"/>
    <mergeCell ref="A40:A44"/>
    <mergeCell ref="A61:A63"/>
    <mergeCell ref="A64:A66"/>
    <mergeCell ref="A67:A69"/>
    <mergeCell ref="A46:A6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6" r:id="rId7"/>
  <drawing r:id="rId6"/>
  <legacyDrawing r:id="rId5"/>
  <oleObjects>
    <oleObject progId="Paint.Picture" shapeId="1860387" r:id="rId1"/>
    <oleObject progId="Paint.Picture" shapeId="1860388" r:id="rId2"/>
    <oleObject progId="Paint.Picture" shapeId="1860389" r:id="rId3"/>
    <oleObject progId="Paint.Picture" shapeId="186039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B22" sqref="B22:I23"/>
    </sheetView>
  </sheetViews>
  <sheetFormatPr defaultColWidth="9.00390625" defaultRowHeight="12.75"/>
  <cols>
    <col min="1" max="1" width="23.25390625" style="339" customWidth="1"/>
    <col min="2" max="2" width="3.875" style="339" customWidth="1"/>
    <col min="3" max="3" width="22.375" style="339" customWidth="1"/>
    <col min="4" max="4" width="8.625" style="339" customWidth="1"/>
    <col min="5" max="5" width="7.25390625" style="339" customWidth="1"/>
    <col min="6" max="8" width="6.625" style="339" bestFit="1" customWidth="1"/>
    <col min="9" max="9" width="6.875" style="339" customWidth="1"/>
    <col min="10" max="16384" width="9.125" style="339" customWidth="1"/>
  </cols>
  <sheetData>
    <row r="1" spans="2:8" ht="12.75">
      <c r="B1" s="768"/>
      <c r="C1" s="768"/>
      <c r="D1" s="768"/>
      <c r="E1" s="768"/>
      <c r="F1" s="768"/>
      <c r="G1" s="768"/>
      <c r="H1" s="334"/>
    </row>
    <row r="2" spans="1:9" ht="12.75">
      <c r="A2" s="28" t="s">
        <v>52</v>
      </c>
      <c r="B2" s="30"/>
      <c r="C2" s="29"/>
      <c r="D2" s="29"/>
      <c r="E2" s="29"/>
      <c r="F2" s="29"/>
      <c r="G2" s="29"/>
      <c r="H2" s="334"/>
      <c r="I2" s="32" t="s">
        <v>892</v>
      </c>
    </row>
    <row r="3" ht="12.75">
      <c r="H3" s="334"/>
    </row>
    <row r="4" spans="1:9" ht="12.75">
      <c r="A4" s="16"/>
      <c r="B4" s="17"/>
      <c r="C4" s="773" t="s">
        <v>20</v>
      </c>
      <c r="D4" s="776" t="s">
        <v>21</v>
      </c>
      <c r="E4" s="792" t="s">
        <v>22</v>
      </c>
      <c r="F4" s="794" t="s">
        <v>766</v>
      </c>
      <c r="G4" s="794"/>
      <c r="H4" s="794"/>
      <c r="I4" s="795"/>
    </row>
    <row r="5" spans="1:9" ht="12.75">
      <c r="A5" s="16"/>
      <c r="B5" s="9"/>
      <c r="C5" s="774"/>
      <c r="D5" s="776"/>
      <c r="E5" s="792"/>
      <c r="F5" s="797"/>
      <c r="G5" s="797"/>
      <c r="H5" s="797"/>
      <c r="I5" s="798"/>
    </row>
    <row r="6" spans="1:9" ht="12.75">
      <c r="A6" s="16"/>
      <c r="B6" s="18"/>
      <c r="C6" s="775"/>
      <c r="D6" s="776"/>
      <c r="E6" s="792"/>
      <c r="F6" s="19" t="s">
        <v>23</v>
      </c>
      <c r="G6" s="19" t="s">
        <v>24</v>
      </c>
      <c r="H6" s="345" t="s">
        <v>25</v>
      </c>
      <c r="I6" s="346" t="s">
        <v>26</v>
      </c>
    </row>
    <row r="7" spans="1:9" ht="12.75" customHeight="1">
      <c r="A7" s="771" t="s">
        <v>884</v>
      </c>
      <c r="B7" s="771"/>
      <c r="C7" s="771"/>
      <c r="D7" s="771"/>
      <c r="E7" s="771"/>
      <c r="F7" s="771"/>
      <c r="G7" s="771"/>
      <c r="H7" s="771"/>
      <c r="I7" s="771"/>
    </row>
    <row r="8" spans="1:9" ht="13.5" customHeight="1" thickBot="1">
      <c r="A8" s="819"/>
      <c r="B8" s="771"/>
      <c r="C8" s="771"/>
      <c r="D8" s="771"/>
      <c r="E8" s="771"/>
      <c r="F8" s="771"/>
      <c r="G8" s="771"/>
      <c r="H8" s="771"/>
      <c r="I8" s="771"/>
    </row>
    <row r="9" spans="1:9" ht="12.75" customHeight="1">
      <c r="A9" s="890" t="s">
        <v>842</v>
      </c>
      <c r="B9" s="23">
        <v>1</v>
      </c>
      <c r="C9" s="10" t="s">
        <v>843</v>
      </c>
      <c r="D9" s="361" t="s">
        <v>27</v>
      </c>
      <c r="E9" s="568">
        <v>200</v>
      </c>
      <c r="F9" s="569">
        <f aca="true" t="shared" si="0" ref="F9:H31">G9*1.05</f>
        <v>13.736737924087503</v>
      </c>
      <c r="G9" s="570">
        <f t="shared" si="0"/>
        <v>13.082607546750003</v>
      </c>
      <c r="H9" s="570">
        <f t="shared" si="0"/>
        <v>12.459626235000002</v>
      </c>
      <c r="I9" s="278">
        <v>11.866310700000001</v>
      </c>
    </row>
    <row r="10" spans="1:9" ht="12.75" customHeight="1">
      <c r="A10" s="891"/>
      <c r="B10" s="24">
        <v>2</v>
      </c>
      <c r="C10" s="12" t="s">
        <v>843</v>
      </c>
      <c r="D10" s="265" t="s">
        <v>27</v>
      </c>
      <c r="E10" s="571">
        <v>2000</v>
      </c>
      <c r="F10" s="572">
        <f t="shared" si="0"/>
        <v>13.049901027883129</v>
      </c>
      <c r="G10" s="573">
        <f t="shared" si="0"/>
        <v>12.428477169412503</v>
      </c>
      <c r="H10" s="573">
        <f t="shared" si="0"/>
        <v>11.836644923250002</v>
      </c>
      <c r="I10" s="305">
        <v>11.272995165000001</v>
      </c>
    </row>
    <row r="11" spans="1:9" ht="12.75" customHeight="1">
      <c r="A11" s="891"/>
      <c r="B11" s="24">
        <v>3</v>
      </c>
      <c r="C11" s="12" t="s">
        <v>844</v>
      </c>
      <c r="D11" s="265" t="s">
        <v>28</v>
      </c>
      <c r="E11" s="571">
        <v>200</v>
      </c>
      <c r="F11" s="572">
        <f t="shared" si="0"/>
        <v>20.671790079937505</v>
      </c>
      <c r="G11" s="573">
        <f t="shared" si="0"/>
        <v>19.687419123750004</v>
      </c>
      <c r="H11" s="573">
        <f t="shared" si="0"/>
        <v>18.749922975000004</v>
      </c>
      <c r="I11" s="305">
        <v>17.8570695</v>
      </c>
    </row>
    <row r="12" spans="1:9" ht="12.75" customHeight="1">
      <c r="A12" s="891"/>
      <c r="B12" s="24">
        <v>4</v>
      </c>
      <c r="C12" s="12" t="s">
        <v>844</v>
      </c>
      <c r="D12" s="265" t="s">
        <v>28</v>
      </c>
      <c r="E12" s="571">
        <v>1000</v>
      </c>
      <c r="F12" s="572">
        <f t="shared" si="0"/>
        <v>19.63820057594063</v>
      </c>
      <c r="G12" s="573">
        <f t="shared" si="0"/>
        <v>18.703048167562503</v>
      </c>
      <c r="H12" s="573">
        <f t="shared" si="0"/>
        <v>17.812426826250004</v>
      </c>
      <c r="I12" s="305">
        <v>16.964216025000002</v>
      </c>
    </row>
    <row r="13" spans="1:9" ht="12.75" customHeight="1">
      <c r="A13" s="891"/>
      <c r="B13" s="24">
        <v>5</v>
      </c>
      <c r="C13" s="12" t="s">
        <v>844</v>
      </c>
      <c r="D13" s="265" t="s">
        <v>29</v>
      </c>
      <c r="E13" s="571">
        <v>100</v>
      </c>
      <c r="F13" s="572">
        <f t="shared" si="0"/>
        <v>25.606346421600005</v>
      </c>
      <c r="G13" s="573">
        <f t="shared" si="0"/>
        <v>24.386996592000003</v>
      </c>
      <c r="H13" s="573">
        <f t="shared" si="0"/>
        <v>23.22571104</v>
      </c>
      <c r="I13" s="305">
        <v>22.1197248</v>
      </c>
    </row>
    <row r="14" spans="1:9" ht="12.75" customHeight="1" thickBot="1">
      <c r="A14" s="892"/>
      <c r="B14" s="362">
        <v>6</v>
      </c>
      <c r="C14" s="363" t="s">
        <v>844</v>
      </c>
      <c r="D14" s="364" t="s">
        <v>29</v>
      </c>
      <c r="E14" s="574">
        <v>500</v>
      </c>
      <c r="F14" s="575">
        <f t="shared" si="0"/>
        <v>24.326029100520007</v>
      </c>
      <c r="G14" s="576">
        <f t="shared" si="0"/>
        <v>23.167646762400004</v>
      </c>
      <c r="H14" s="576">
        <f t="shared" si="0"/>
        <v>22.064425488</v>
      </c>
      <c r="I14" s="394">
        <v>21.01373856</v>
      </c>
    </row>
    <row r="15" spans="1:9" ht="12.75" customHeight="1">
      <c r="A15" s="904"/>
      <c r="B15" s="23">
        <v>7</v>
      </c>
      <c r="C15" s="10" t="s">
        <v>845</v>
      </c>
      <c r="D15" s="361" t="s">
        <v>27</v>
      </c>
      <c r="E15" s="568">
        <v>200</v>
      </c>
      <c r="F15" s="569">
        <f t="shared" si="0"/>
        <v>13.585921728750002</v>
      </c>
      <c r="G15" s="570">
        <f t="shared" si="0"/>
        <v>12.938973075000002</v>
      </c>
      <c r="H15" s="570">
        <f t="shared" si="0"/>
        <v>12.322831500000001</v>
      </c>
      <c r="I15" s="278">
        <v>11.736030000000001</v>
      </c>
    </row>
    <row r="16" spans="1:9" ht="12.75" customHeight="1">
      <c r="A16" s="905"/>
      <c r="B16" s="24">
        <v>8</v>
      </c>
      <c r="C16" s="12" t="s">
        <v>845</v>
      </c>
      <c r="D16" s="265" t="s">
        <v>27</v>
      </c>
      <c r="E16" s="571">
        <v>2000</v>
      </c>
      <c r="F16" s="572">
        <f t="shared" si="0"/>
        <v>12.906625642312504</v>
      </c>
      <c r="G16" s="573">
        <f t="shared" si="0"/>
        <v>12.292024421250003</v>
      </c>
      <c r="H16" s="573">
        <f t="shared" si="0"/>
        <v>11.706689925000003</v>
      </c>
      <c r="I16" s="305">
        <v>11.149228500000001</v>
      </c>
    </row>
    <row r="17" spans="1:9" ht="12.75" customHeight="1">
      <c r="A17" s="905"/>
      <c r="B17" s="24">
        <v>9</v>
      </c>
      <c r="C17" s="12" t="s">
        <v>845</v>
      </c>
      <c r="D17" s="265" t="s">
        <v>28</v>
      </c>
      <c r="E17" s="571">
        <v>200</v>
      </c>
      <c r="F17" s="572">
        <f t="shared" si="0"/>
        <v>20.138324529487505</v>
      </c>
      <c r="G17" s="573">
        <f t="shared" si="0"/>
        <v>19.179356694750005</v>
      </c>
      <c r="H17" s="573">
        <f t="shared" si="0"/>
        <v>18.266053995000004</v>
      </c>
      <c r="I17" s="305">
        <v>17.396241900000003</v>
      </c>
    </row>
    <row r="18" spans="1:9" ht="12.75" customHeight="1">
      <c r="A18" s="905"/>
      <c r="B18" s="24">
        <v>10</v>
      </c>
      <c r="C18" s="12" t="s">
        <v>845</v>
      </c>
      <c r="D18" s="265" t="s">
        <v>28</v>
      </c>
      <c r="E18" s="571">
        <v>1000</v>
      </c>
      <c r="F18" s="572">
        <f t="shared" si="0"/>
        <v>19.13140830301313</v>
      </c>
      <c r="G18" s="573">
        <f t="shared" si="0"/>
        <v>18.220388860012505</v>
      </c>
      <c r="H18" s="573">
        <f t="shared" si="0"/>
        <v>17.352751295250005</v>
      </c>
      <c r="I18" s="305">
        <v>16.526429805000003</v>
      </c>
    </row>
    <row r="19" spans="1:9" ht="12.75" customHeight="1">
      <c r="A19" s="905"/>
      <c r="B19" s="24">
        <v>11</v>
      </c>
      <c r="C19" s="12" t="s">
        <v>845</v>
      </c>
      <c r="D19" s="265" t="s">
        <v>29</v>
      </c>
      <c r="E19" s="571">
        <v>100</v>
      </c>
      <c r="F19" s="572">
        <f t="shared" si="0"/>
        <v>25.339613646375003</v>
      </c>
      <c r="G19" s="573">
        <f t="shared" si="0"/>
        <v>24.132965377500003</v>
      </c>
      <c r="H19" s="573">
        <f t="shared" si="0"/>
        <v>22.98377655</v>
      </c>
      <c r="I19" s="305">
        <v>21.889311</v>
      </c>
    </row>
    <row r="20" spans="1:9" ht="12.75" customHeight="1" thickBot="1">
      <c r="A20" s="905"/>
      <c r="B20" s="362">
        <v>12</v>
      </c>
      <c r="C20" s="363" t="s">
        <v>845</v>
      </c>
      <c r="D20" s="364" t="s">
        <v>29</v>
      </c>
      <c r="E20" s="574">
        <v>500</v>
      </c>
      <c r="F20" s="575">
        <f t="shared" si="0"/>
        <v>24.072632964056247</v>
      </c>
      <c r="G20" s="576">
        <f t="shared" si="0"/>
        <v>22.926317108624996</v>
      </c>
      <c r="H20" s="576">
        <f t="shared" si="0"/>
        <v>21.834587722499997</v>
      </c>
      <c r="I20" s="394">
        <v>20.794845449999997</v>
      </c>
    </row>
    <row r="21" spans="1:9" ht="12.75" customHeight="1">
      <c r="A21" s="905"/>
      <c r="B21" s="23">
        <v>13</v>
      </c>
      <c r="C21" s="10" t="s">
        <v>845</v>
      </c>
      <c r="D21" s="361" t="s">
        <v>846</v>
      </c>
      <c r="E21" s="568">
        <v>100</v>
      </c>
      <c r="F21" s="569">
        <f t="shared" si="0"/>
        <v>36.681988667625006</v>
      </c>
      <c r="G21" s="570">
        <f t="shared" si="0"/>
        <v>34.9352273025</v>
      </c>
      <c r="H21" s="570">
        <f t="shared" si="0"/>
        <v>33.271645050000004</v>
      </c>
      <c r="I21" s="278">
        <v>31.687281000000002</v>
      </c>
    </row>
    <row r="22" spans="1:9" ht="12.75" customHeight="1">
      <c r="A22" s="905"/>
      <c r="B22" s="24">
        <v>14</v>
      </c>
      <c r="C22" s="12" t="s">
        <v>845</v>
      </c>
      <c r="D22" s="265" t="s">
        <v>30</v>
      </c>
      <c r="E22" s="571">
        <v>100</v>
      </c>
      <c r="F22" s="572">
        <f t="shared" si="0"/>
        <v>41.84214609487501</v>
      </c>
      <c r="G22" s="573">
        <f t="shared" si="0"/>
        <v>39.84966294750001</v>
      </c>
      <c r="H22" s="573">
        <f t="shared" si="0"/>
        <v>37.952059950000006</v>
      </c>
      <c r="I22" s="305">
        <v>36.144819000000005</v>
      </c>
    </row>
    <row r="23" spans="1:9" ht="12.75" customHeight="1">
      <c r="A23" s="905"/>
      <c r="B23" s="24">
        <v>15</v>
      </c>
      <c r="C23" s="12" t="s">
        <v>845</v>
      </c>
      <c r="D23" s="265" t="s">
        <v>31</v>
      </c>
      <c r="E23" s="571">
        <v>100</v>
      </c>
      <c r="F23" s="572">
        <f t="shared" si="0"/>
        <v>59.93024625000001</v>
      </c>
      <c r="G23" s="573">
        <f t="shared" si="0"/>
        <v>57.07642500000001</v>
      </c>
      <c r="H23" s="573">
        <f t="shared" si="0"/>
        <v>54.35850000000001</v>
      </c>
      <c r="I23" s="305">
        <v>51.77</v>
      </c>
    </row>
    <row r="24" spans="1:9" ht="12.75" customHeight="1">
      <c r="A24" s="905"/>
      <c r="B24" s="24">
        <v>16</v>
      </c>
      <c r="C24" s="12" t="s">
        <v>845</v>
      </c>
      <c r="D24" s="265" t="s">
        <v>32</v>
      </c>
      <c r="E24" s="571">
        <v>100</v>
      </c>
      <c r="F24" s="572">
        <f t="shared" si="0"/>
        <v>72.82618875</v>
      </c>
      <c r="G24" s="573">
        <f t="shared" si="0"/>
        <v>69.35827499999999</v>
      </c>
      <c r="H24" s="573">
        <f t="shared" si="0"/>
        <v>66.0555</v>
      </c>
      <c r="I24" s="305">
        <v>62.91</v>
      </c>
    </row>
    <row r="25" spans="1:9" ht="12.75" customHeight="1">
      <c r="A25" s="905"/>
      <c r="B25" s="24">
        <v>17</v>
      </c>
      <c r="C25" s="12" t="s">
        <v>845</v>
      </c>
      <c r="D25" s="265" t="s">
        <v>847</v>
      </c>
      <c r="E25" s="571">
        <v>100</v>
      </c>
      <c r="F25" s="572">
        <f t="shared" si="0"/>
        <v>81.21897000000001</v>
      </c>
      <c r="G25" s="573">
        <f t="shared" si="0"/>
        <v>77.35140000000001</v>
      </c>
      <c r="H25" s="573">
        <f t="shared" si="0"/>
        <v>73.668</v>
      </c>
      <c r="I25" s="305">
        <v>70.16</v>
      </c>
    </row>
    <row r="26" spans="1:9" ht="12.75" customHeight="1" thickBot="1">
      <c r="A26" s="906"/>
      <c r="B26" s="362">
        <v>18</v>
      </c>
      <c r="C26" s="363" t="s">
        <v>845</v>
      </c>
      <c r="D26" s="364" t="s">
        <v>848</v>
      </c>
      <c r="E26" s="574">
        <v>100</v>
      </c>
      <c r="F26" s="575">
        <f t="shared" si="0"/>
        <v>95.22623250000001</v>
      </c>
      <c r="G26" s="576">
        <f t="shared" si="0"/>
        <v>90.69165000000001</v>
      </c>
      <c r="H26" s="576">
        <f t="shared" si="0"/>
        <v>86.373</v>
      </c>
      <c r="I26" s="394">
        <v>82.26</v>
      </c>
    </row>
    <row r="27" spans="1:9" ht="12.75" customHeight="1">
      <c r="A27" s="907" t="s">
        <v>849</v>
      </c>
      <c r="B27" s="23">
        <v>19</v>
      </c>
      <c r="C27" s="10" t="s">
        <v>850</v>
      </c>
      <c r="D27" s="361" t="s">
        <v>33</v>
      </c>
      <c r="E27" s="568">
        <v>50</v>
      </c>
      <c r="F27" s="569">
        <f t="shared" si="0"/>
        <v>108.43473375000002</v>
      </c>
      <c r="G27" s="570">
        <f t="shared" si="0"/>
        <v>103.27117500000001</v>
      </c>
      <c r="H27" s="570">
        <f t="shared" si="0"/>
        <v>98.35350000000001</v>
      </c>
      <c r="I27" s="278">
        <v>93.67</v>
      </c>
    </row>
    <row r="28" spans="1:9" ht="12.75" customHeight="1">
      <c r="A28" s="907"/>
      <c r="B28" s="24">
        <v>20</v>
      </c>
      <c r="C28" s="12" t="s">
        <v>850</v>
      </c>
      <c r="D28" s="265" t="s">
        <v>34</v>
      </c>
      <c r="E28" s="571">
        <v>50</v>
      </c>
      <c r="F28" s="572">
        <f t="shared" si="0"/>
        <v>128.033325</v>
      </c>
      <c r="G28" s="573">
        <f t="shared" si="0"/>
        <v>121.9365</v>
      </c>
      <c r="H28" s="573">
        <f t="shared" si="0"/>
        <v>116.13</v>
      </c>
      <c r="I28" s="305">
        <v>110.6</v>
      </c>
    </row>
    <row r="29" spans="1:9" ht="12.75" customHeight="1">
      <c r="A29" s="907"/>
      <c r="B29" s="24">
        <v>21</v>
      </c>
      <c r="C29" s="12" t="s">
        <v>850</v>
      </c>
      <c r="D29" s="265" t="s">
        <v>35</v>
      </c>
      <c r="E29" s="571">
        <v>50</v>
      </c>
      <c r="F29" s="572">
        <f t="shared" si="0"/>
        <v>148.03708500000002</v>
      </c>
      <c r="G29" s="573">
        <f t="shared" si="0"/>
        <v>140.98770000000002</v>
      </c>
      <c r="H29" s="573">
        <f t="shared" si="0"/>
        <v>134.274</v>
      </c>
      <c r="I29" s="305">
        <v>127.88</v>
      </c>
    </row>
    <row r="30" spans="1:9" ht="12.75" customHeight="1" thickBot="1">
      <c r="A30" s="908"/>
      <c r="B30" s="362">
        <v>22</v>
      </c>
      <c r="C30" s="363" t="s">
        <v>850</v>
      </c>
      <c r="D30" s="364" t="s">
        <v>36</v>
      </c>
      <c r="E30" s="574">
        <v>50</v>
      </c>
      <c r="F30" s="575">
        <f t="shared" si="0"/>
        <v>178.7141475</v>
      </c>
      <c r="G30" s="576">
        <f t="shared" si="0"/>
        <v>170.20395</v>
      </c>
      <c r="H30" s="576">
        <f t="shared" si="0"/>
        <v>162.099</v>
      </c>
      <c r="I30" s="394">
        <v>154.38</v>
      </c>
    </row>
    <row r="31" spans="1:9" ht="12.75">
      <c r="A31" s="896" t="s">
        <v>851</v>
      </c>
      <c r="B31" s="23">
        <v>1</v>
      </c>
      <c r="C31" s="490" t="s">
        <v>852</v>
      </c>
      <c r="D31" s="361" t="s">
        <v>772</v>
      </c>
      <c r="E31" s="11">
        <v>100</v>
      </c>
      <c r="F31" s="600">
        <f t="shared" si="0"/>
        <v>21.70359874038462</v>
      </c>
      <c r="G31" s="600">
        <f t="shared" si="0"/>
        <v>20.670094038461542</v>
      </c>
      <c r="H31" s="570">
        <f t="shared" si="0"/>
        <v>19.68580384615385</v>
      </c>
      <c r="I31" s="601">
        <v>18.748384615384616</v>
      </c>
    </row>
    <row r="32" spans="1:9" ht="12.75">
      <c r="A32" s="897"/>
      <c r="B32" s="24">
        <v>2</v>
      </c>
      <c r="C32" s="492" t="s">
        <v>853</v>
      </c>
      <c r="D32" s="265" t="s">
        <v>44</v>
      </c>
      <c r="E32" s="13">
        <v>100</v>
      </c>
      <c r="F32" s="602">
        <f aca="true" t="shared" si="1" ref="F32:F39">G32*1.03</f>
        <v>30.31146671538462</v>
      </c>
      <c r="G32" s="602">
        <f aca="true" t="shared" si="2" ref="G32:H39">H32*1.05</f>
        <v>29.428608461538463</v>
      </c>
      <c r="H32" s="573">
        <f t="shared" si="2"/>
        <v>28.027246153846153</v>
      </c>
      <c r="I32" s="603">
        <v>26.692615384615383</v>
      </c>
    </row>
    <row r="33" spans="1:9" ht="12.75">
      <c r="A33" s="897"/>
      <c r="B33" s="24">
        <v>3</v>
      </c>
      <c r="C33" s="492" t="s">
        <v>854</v>
      </c>
      <c r="D33" s="265" t="s">
        <v>45</v>
      </c>
      <c r="E33" s="13">
        <v>100</v>
      </c>
      <c r="F33" s="602">
        <f t="shared" si="1"/>
        <v>47.63230483846155</v>
      </c>
      <c r="G33" s="602">
        <f t="shared" si="2"/>
        <v>46.24495615384616</v>
      </c>
      <c r="H33" s="573">
        <f t="shared" si="2"/>
        <v>44.04281538461539</v>
      </c>
      <c r="I33" s="603">
        <v>41.94553846153846</v>
      </c>
    </row>
    <row r="34" spans="1:9" ht="13.5" thickBot="1">
      <c r="A34" s="898"/>
      <c r="B34" s="362">
        <v>4</v>
      </c>
      <c r="C34" s="494" t="s">
        <v>855</v>
      </c>
      <c r="D34" s="364" t="s">
        <v>46</v>
      </c>
      <c r="E34" s="97">
        <v>100</v>
      </c>
      <c r="F34" s="692">
        <f t="shared" si="1"/>
        <v>89.13014617500001</v>
      </c>
      <c r="G34" s="692">
        <f t="shared" si="2"/>
        <v>86.53412250000001</v>
      </c>
      <c r="H34" s="576">
        <f t="shared" si="2"/>
        <v>82.41345000000001</v>
      </c>
      <c r="I34" s="739">
        <v>78.489</v>
      </c>
    </row>
    <row r="35" spans="1:9" ht="12.75">
      <c r="A35" s="899" t="s">
        <v>856</v>
      </c>
      <c r="B35" s="23">
        <v>5</v>
      </c>
      <c r="C35" s="606" t="s">
        <v>857</v>
      </c>
      <c r="D35" s="607" t="s">
        <v>772</v>
      </c>
      <c r="E35" s="607">
        <v>100</v>
      </c>
      <c r="F35" s="600">
        <f t="shared" si="1"/>
        <v>23.816152419230775</v>
      </c>
      <c r="G35" s="600">
        <f t="shared" si="2"/>
        <v>23.12247807692308</v>
      </c>
      <c r="H35" s="570">
        <f t="shared" si="2"/>
        <v>22.021407692307694</v>
      </c>
      <c r="I35" s="601">
        <v>20.97276923076923</v>
      </c>
    </row>
    <row r="36" spans="1:9" ht="12.75">
      <c r="A36" s="900"/>
      <c r="B36" s="24">
        <v>6</v>
      </c>
      <c r="C36" s="608" t="s">
        <v>858</v>
      </c>
      <c r="D36" s="609" t="s">
        <v>44</v>
      </c>
      <c r="E36" s="609">
        <v>100</v>
      </c>
      <c r="F36" s="602">
        <f t="shared" si="1"/>
        <v>38.25018418846154</v>
      </c>
      <c r="G36" s="602">
        <f t="shared" si="2"/>
        <v>37.136101153846155</v>
      </c>
      <c r="H36" s="573">
        <f t="shared" si="2"/>
        <v>35.36771538461539</v>
      </c>
      <c r="I36" s="603">
        <v>33.68353846153846</v>
      </c>
    </row>
    <row r="37" spans="1:9" ht="12.75">
      <c r="A37" s="900"/>
      <c r="B37" s="24">
        <v>7</v>
      </c>
      <c r="C37" s="608" t="s">
        <v>859</v>
      </c>
      <c r="D37" s="609" t="s">
        <v>45</v>
      </c>
      <c r="E37" s="609">
        <v>100</v>
      </c>
      <c r="F37" s="602">
        <f t="shared" si="1"/>
        <v>74.33526361153845</v>
      </c>
      <c r="G37" s="602">
        <f t="shared" si="2"/>
        <v>72.17015884615384</v>
      </c>
      <c r="H37" s="573">
        <f t="shared" si="2"/>
        <v>68.73348461538461</v>
      </c>
      <c r="I37" s="603">
        <v>65.46046153846153</v>
      </c>
    </row>
    <row r="38" spans="1:9" ht="13.5" thickBot="1">
      <c r="A38" s="900"/>
      <c r="B38" s="25">
        <v>8</v>
      </c>
      <c r="C38" s="744" t="s">
        <v>860</v>
      </c>
      <c r="D38" s="725" t="s">
        <v>46</v>
      </c>
      <c r="E38" s="725">
        <v>100</v>
      </c>
      <c r="F38" s="604">
        <f t="shared" si="1"/>
        <v>128.46288274615387</v>
      </c>
      <c r="G38" s="604">
        <f t="shared" si="2"/>
        <v>124.7212453846154</v>
      </c>
      <c r="H38" s="577">
        <f t="shared" si="2"/>
        <v>118.78213846153847</v>
      </c>
      <c r="I38" s="605">
        <v>113.12584615384615</v>
      </c>
    </row>
    <row r="39" spans="1:9" ht="17.25" customHeight="1" thickBot="1">
      <c r="A39" s="724" t="s">
        <v>861</v>
      </c>
      <c r="B39" s="740">
        <v>9</v>
      </c>
      <c r="C39" s="741" t="s">
        <v>862</v>
      </c>
      <c r="D39" s="742" t="s">
        <v>46</v>
      </c>
      <c r="E39" s="743">
        <v>25</v>
      </c>
      <c r="F39" s="737">
        <f t="shared" si="1"/>
        <v>432.7676325000001</v>
      </c>
      <c r="G39" s="738">
        <f t="shared" si="2"/>
        <v>420.1627500000001</v>
      </c>
      <c r="H39" s="738">
        <f t="shared" si="2"/>
        <v>400.15500000000003</v>
      </c>
      <c r="I39" s="610">
        <v>381.1</v>
      </c>
    </row>
    <row r="40" spans="1:9" ht="8.25" customHeight="1" thickBot="1">
      <c r="A40" s="538"/>
      <c r="B40" s="17"/>
      <c r="C40" s="611"/>
      <c r="D40" s="34"/>
      <c r="E40" s="35"/>
      <c r="F40" s="27"/>
      <c r="G40" s="27"/>
      <c r="H40" s="27"/>
      <c r="I40" s="27"/>
    </row>
    <row r="41" spans="1:9" ht="12.75">
      <c r="A41" s="901" t="s">
        <v>863</v>
      </c>
      <c r="B41" s="23">
        <v>1</v>
      </c>
      <c r="C41" s="612" t="s">
        <v>864</v>
      </c>
      <c r="D41" s="361" t="s">
        <v>865</v>
      </c>
      <c r="E41" s="613">
        <v>1000</v>
      </c>
      <c r="F41" s="477">
        <f>G41*1.03</f>
        <v>44.801807000000004</v>
      </c>
      <c r="G41" s="600">
        <f>H41*1.03</f>
        <v>43.496900000000004</v>
      </c>
      <c r="H41" s="570">
        <f>I41*1.03</f>
        <v>42.230000000000004</v>
      </c>
      <c r="I41" s="601">
        <v>41</v>
      </c>
    </row>
    <row r="42" spans="1:9" ht="12.75">
      <c r="A42" s="902"/>
      <c r="B42" s="24">
        <v>2</v>
      </c>
      <c r="C42" s="614" t="s">
        <v>864</v>
      </c>
      <c r="D42" s="265" t="s">
        <v>866</v>
      </c>
      <c r="E42" s="615">
        <v>1000</v>
      </c>
      <c r="F42" s="478">
        <f aca="true" t="shared" si="3" ref="F42:H57">G42*1.03</f>
        <v>46.987261</v>
      </c>
      <c r="G42" s="602">
        <f t="shared" si="3"/>
        <v>45.6187</v>
      </c>
      <c r="H42" s="573">
        <f t="shared" si="3"/>
        <v>44.29</v>
      </c>
      <c r="I42" s="603">
        <v>43</v>
      </c>
    </row>
    <row r="43" spans="1:9" ht="12.75">
      <c r="A43" s="902"/>
      <c r="B43" s="24">
        <v>3</v>
      </c>
      <c r="C43" s="614" t="s">
        <v>864</v>
      </c>
      <c r="D43" s="265" t="s">
        <v>33</v>
      </c>
      <c r="E43" s="615">
        <v>1000</v>
      </c>
      <c r="F43" s="478">
        <f t="shared" si="3"/>
        <v>52.450896</v>
      </c>
      <c r="G43" s="602">
        <f t="shared" si="3"/>
        <v>50.9232</v>
      </c>
      <c r="H43" s="573">
        <f t="shared" si="3"/>
        <v>49.44</v>
      </c>
      <c r="I43" s="603">
        <v>48</v>
      </c>
    </row>
    <row r="44" spans="1:9" ht="12.75">
      <c r="A44" s="902"/>
      <c r="B44" s="24">
        <v>4</v>
      </c>
      <c r="C44" s="614" t="s">
        <v>864</v>
      </c>
      <c r="D44" s="265" t="s">
        <v>867</v>
      </c>
      <c r="E44" s="615">
        <v>1000</v>
      </c>
      <c r="F44" s="478">
        <f t="shared" si="3"/>
        <v>54.308531900000006</v>
      </c>
      <c r="G44" s="602">
        <f t="shared" si="3"/>
        <v>52.72673</v>
      </c>
      <c r="H44" s="573">
        <f t="shared" si="3"/>
        <v>51.191</v>
      </c>
      <c r="I44" s="603">
        <v>49.7</v>
      </c>
    </row>
    <row r="45" spans="1:9" ht="12.75">
      <c r="A45" s="902"/>
      <c r="B45" s="24">
        <v>5</v>
      </c>
      <c r="C45" s="614" t="s">
        <v>864</v>
      </c>
      <c r="D45" s="265" t="s">
        <v>34</v>
      </c>
      <c r="E45" s="615">
        <v>1000</v>
      </c>
      <c r="F45" s="478">
        <f t="shared" si="3"/>
        <v>54.63635</v>
      </c>
      <c r="G45" s="602">
        <f t="shared" si="3"/>
        <v>53.045</v>
      </c>
      <c r="H45" s="573">
        <f t="shared" si="3"/>
        <v>51.5</v>
      </c>
      <c r="I45" s="603">
        <v>50</v>
      </c>
    </row>
    <row r="46" spans="1:9" ht="12.75">
      <c r="A46" s="902"/>
      <c r="B46" s="24">
        <v>6</v>
      </c>
      <c r="C46" s="614" t="s">
        <v>864</v>
      </c>
      <c r="D46" s="265" t="s">
        <v>35</v>
      </c>
      <c r="E46" s="615">
        <v>500</v>
      </c>
      <c r="F46" s="478">
        <f t="shared" si="3"/>
        <v>63.37816600000001</v>
      </c>
      <c r="G46" s="602">
        <f t="shared" si="3"/>
        <v>61.5322</v>
      </c>
      <c r="H46" s="573">
        <f t="shared" si="3"/>
        <v>59.74</v>
      </c>
      <c r="I46" s="603">
        <v>58</v>
      </c>
    </row>
    <row r="47" spans="1:9" ht="12.75">
      <c r="A47" s="902"/>
      <c r="B47" s="24">
        <v>7</v>
      </c>
      <c r="C47" s="614" t="s">
        <v>864</v>
      </c>
      <c r="D47" s="265" t="s">
        <v>36</v>
      </c>
      <c r="E47" s="615">
        <v>500</v>
      </c>
      <c r="F47" s="478">
        <f t="shared" si="3"/>
        <v>72.6663455</v>
      </c>
      <c r="G47" s="602">
        <f t="shared" si="3"/>
        <v>70.54985</v>
      </c>
      <c r="H47" s="573">
        <f t="shared" si="3"/>
        <v>68.495</v>
      </c>
      <c r="I47" s="603">
        <v>66.5</v>
      </c>
    </row>
    <row r="48" spans="1:9" ht="12.75">
      <c r="A48" s="902"/>
      <c r="B48" s="24">
        <v>8</v>
      </c>
      <c r="C48" s="614" t="s">
        <v>864</v>
      </c>
      <c r="D48" s="265" t="s">
        <v>47</v>
      </c>
      <c r="E48" s="615">
        <v>500</v>
      </c>
      <c r="F48" s="478">
        <f t="shared" si="3"/>
        <v>84.13997900000001</v>
      </c>
      <c r="G48" s="602">
        <f t="shared" si="3"/>
        <v>81.6893</v>
      </c>
      <c r="H48" s="573">
        <f t="shared" si="3"/>
        <v>79.31</v>
      </c>
      <c r="I48" s="603">
        <v>77</v>
      </c>
    </row>
    <row r="49" spans="1:9" ht="13.5" thickBot="1">
      <c r="A49" s="903"/>
      <c r="B49" s="25">
        <v>9</v>
      </c>
      <c r="C49" s="616" t="s">
        <v>864</v>
      </c>
      <c r="D49" s="365" t="s">
        <v>868</v>
      </c>
      <c r="E49" s="617">
        <v>500</v>
      </c>
      <c r="F49" s="481">
        <f t="shared" si="3"/>
        <v>91.69532841430501</v>
      </c>
      <c r="G49" s="604">
        <f t="shared" si="3"/>
        <v>89.0245906935</v>
      </c>
      <c r="H49" s="577">
        <f t="shared" si="3"/>
        <v>86.43164145</v>
      </c>
      <c r="I49" s="605">
        <v>83.914215</v>
      </c>
    </row>
    <row r="50" spans="1:9" ht="13.5" thickBot="1">
      <c r="A50" s="539"/>
      <c r="B50" s="18"/>
      <c r="C50" s="618"/>
      <c r="D50" s="618"/>
      <c r="E50" s="619"/>
      <c r="F50" s="277"/>
      <c r="G50" s="277"/>
      <c r="H50" s="18"/>
      <c r="I50" s="620"/>
    </row>
    <row r="51" spans="1:9" ht="12.75">
      <c r="A51" s="851" t="s">
        <v>869</v>
      </c>
      <c r="B51" s="23">
        <v>1</v>
      </c>
      <c r="C51" s="10" t="s">
        <v>870</v>
      </c>
      <c r="D51" s="361" t="s">
        <v>866</v>
      </c>
      <c r="E51" s="621">
        <v>1000</v>
      </c>
      <c r="F51" s="477">
        <f t="shared" si="3"/>
        <v>78.90815993287501</v>
      </c>
      <c r="G51" s="600">
        <f t="shared" si="3"/>
        <v>76.60986401250001</v>
      </c>
      <c r="H51" s="600">
        <f aca="true" t="shared" si="4" ref="H51:H59">I51*1.05</f>
        <v>74.37850875000001</v>
      </c>
      <c r="I51" s="601">
        <v>70.836675</v>
      </c>
    </row>
    <row r="52" spans="1:9" ht="12.75">
      <c r="A52" s="852"/>
      <c r="B52" s="24">
        <v>3</v>
      </c>
      <c r="C52" s="12" t="s">
        <v>870</v>
      </c>
      <c r="D52" s="265" t="s">
        <v>34</v>
      </c>
      <c r="E52" s="622">
        <v>1000</v>
      </c>
      <c r="F52" s="478">
        <f t="shared" si="3"/>
        <v>95.24229750000002</v>
      </c>
      <c r="G52" s="602">
        <f t="shared" si="3"/>
        <v>92.46825000000001</v>
      </c>
      <c r="H52" s="602">
        <f t="shared" si="4"/>
        <v>89.775</v>
      </c>
      <c r="I52" s="603">
        <v>85.5</v>
      </c>
    </row>
    <row r="53" spans="1:9" ht="12.75">
      <c r="A53" s="852"/>
      <c r="B53" s="24">
        <v>4</v>
      </c>
      <c r="C53" s="12" t="s">
        <v>870</v>
      </c>
      <c r="D53" s="265" t="s">
        <v>35</v>
      </c>
      <c r="E53" s="615">
        <v>500</v>
      </c>
      <c r="F53" s="478">
        <f t="shared" si="3"/>
        <v>106.8273255</v>
      </c>
      <c r="G53" s="602">
        <f t="shared" si="3"/>
        <v>103.71585</v>
      </c>
      <c r="H53" s="602">
        <f t="shared" si="4"/>
        <v>100.69500000000001</v>
      </c>
      <c r="I53" s="603">
        <v>95.9</v>
      </c>
    </row>
    <row r="54" spans="1:9" ht="12.75">
      <c r="A54" s="852"/>
      <c r="B54" s="24">
        <v>5</v>
      </c>
      <c r="C54" s="12" t="s">
        <v>870</v>
      </c>
      <c r="D54" s="265" t="s">
        <v>36</v>
      </c>
      <c r="E54" s="615">
        <v>500</v>
      </c>
      <c r="F54" s="478">
        <f t="shared" si="3"/>
        <v>119.19211500000002</v>
      </c>
      <c r="G54" s="602">
        <f t="shared" si="3"/>
        <v>115.72050000000002</v>
      </c>
      <c r="H54" s="602">
        <f t="shared" si="4"/>
        <v>112.35000000000001</v>
      </c>
      <c r="I54" s="603">
        <v>107</v>
      </c>
    </row>
    <row r="55" spans="1:9" ht="12.75">
      <c r="A55" s="852"/>
      <c r="B55" s="24">
        <v>6</v>
      </c>
      <c r="C55" s="12" t="s">
        <v>870</v>
      </c>
      <c r="D55" s="265" t="s">
        <v>47</v>
      </c>
      <c r="E55" s="615">
        <v>500</v>
      </c>
      <c r="F55" s="478">
        <f t="shared" si="3"/>
        <v>129.99738150000002</v>
      </c>
      <c r="G55" s="602">
        <f t="shared" si="3"/>
        <v>126.21105000000001</v>
      </c>
      <c r="H55" s="602">
        <f t="shared" si="4"/>
        <v>122.53500000000001</v>
      </c>
      <c r="I55" s="603">
        <v>116.7</v>
      </c>
    </row>
    <row r="56" spans="1:9" ht="12.75">
      <c r="A56" s="852"/>
      <c r="B56" s="24">
        <v>7</v>
      </c>
      <c r="C56" s="12" t="s">
        <v>870</v>
      </c>
      <c r="D56" s="265" t="s">
        <v>868</v>
      </c>
      <c r="E56" s="615">
        <v>500</v>
      </c>
      <c r="F56" s="478">
        <f t="shared" si="3"/>
        <v>153.95833845</v>
      </c>
      <c r="G56" s="602">
        <f t="shared" si="3"/>
        <v>149.474115</v>
      </c>
      <c r="H56" s="602">
        <f t="shared" si="4"/>
        <v>145.12050000000002</v>
      </c>
      <c r="I56" s="603">
        <v>138.21</v>
      </c>
    </row>
    <row r="57" spans="1:9" ht="12.75">
      <c r="A57" s="540"/>
      <c r="B57" s="24">
        <v>8</v>
      </c>
      <c r="C57" s="12" t="s">
        <v>870</v>
      </c>
      <c r="D57" s="265" t="s">
        <v>871</v>
      </c>
      <c r="E57" s="622">
        <v>400</v>
      </c>
      <c r="F57" s="478">
        <f t="shared" si="3"/>
        <v>196.05432000000002</v>
      </c>
      <c r="G57" s="602">
        <f t="shared" si="3"/>
        <v>190.34400000000002</v>
      </c>
      <c r="H57" s="602">
        <f t="shared" si="4"/>
        <v>184.8</v>
      </c>
      <c r="I57" s="603">
        <v>176</v>
      </c>
    </row>
    <row r="58" spans="1:9" ht="12.75">
      <c r="A58" s="540"/>
      <c r="B58" s="24">
        <v>9</v>
      </c>
      <c r="C58" s="12" t="s">
        <v>870</v>
      </c>
      <c r="D58" s="265" t="s">
        <v>872</v>
      </c>
      <c r="E58" s="622">
        <v>400</v>
      </c>
      <c r="F58" s="478">
        <f>G58*1.03</f>
        <v>256.20735</v>
      </c>
      <c r="G58" s="602">
        <f>H58*1.03</f>
        <v>248.745</v>
      </c>
      <c r="H58" s="602">
        <f t="shared" si="4"/>
        <v>241.5</v>
      </c>
      <c r="I58" s="603">
        <v>230</v>
      </c>
    </row>
    <row r="59" spans="1:9" ht="13.5" thickBot="1">
      <c r="A59" s="541"/>
      <c r="B59" s="25">
        <v>10</v>
      </c>
      <c r="C59" s="14" t="s">
        <v>870</v>
      </c>
      <c r="D59" s="365" t="s">
        <v>873</v>
      </c>
      <c r="E59" s="623">
        <v>400</v>
      </c>
      <c r="F59" s="481">
        <f>G59*1.03</f>
        <v>289.9376046</v>
      </c>
      <c r="G59" s="604">
        <f>H59*1.03</f>
        <v>281.49282</v>
      </c>
      <c r="H59" s="604">
        <f t="shared" si="4"/>
        <v>273.294</v>
      </c>
      <c r="I59" s="605">
        <v>260.28</v>
      </c>
    </row>
    <row r="60" ht="13.5" thickBot="1">
      <c r="I60" s="36"/>
    </row>
    <row r="61" spans="1:9" ht="12.75">
      <c r="A61" s="893" t="s">
        <v>874</v>
      </c>
      <c r="B61" s="23">
        <v>1</v>
      </c>
      <c r="C61" s="10" t="s">
        <v>877</v>
      </c>
      <c r="D61" s="361" t="s">
        <v>47</v>
      </c>
      <c r="E61" s="613">
        <v>600</v>
      </c>
      <c r="F61" s="477">
        <f aca="true" t="shared" si="5" ref="F61:G65">G61*1.03</f>
        <v>181.64761858087127</v>
      </c>
      <c r="G61" s="600">
        <f t="shared" si="5"/>
        <v>176.35691124356433</v>
      </c>
      <c r="H61" s="600">
        <f>I61*1.05</f>
        <v>171.2203021782178</v>
      </c>
      <c r="I61" s="601">
        <v>163.0669544554455</v>
      </c>
    </row>
    <row r="62" spans="1:9" ht="12.75">
      <c r="A62" s="894"/>
      <c r="B62" s="24">
        <v>2</v>
      </c>
      <c r="C62" s="12" t="s">
        <v>875</v>
      </c>
      <c r="D62" s="265" t="s">
        <v>868</v>
      </c>
      <c r="E62" s="615">
        <v>450</v>
      </c>
      <c r="F62" s="478">
        <f t="shared" si="5"/>
        <v>202.40734641868514</v>
      </c>
      <c r="G62" s="602">
        <f t="shared" si="5"/>
        <v>196.5119868142574</v>
      </c>
      <c r="H62" s="602">
        <f>I62*1.05</f>
        <v>190.78833671287126</v>
      </c>
      <c r="I62" s="603">
        <v>181.70317782178213</v>
      </c>
    </row>
    <row r="63" spans="1:9" ht="12.75">
      <c r="A63" s="894"/>
      <c r="B63" s="24">
        <v>3</v>
      </c>
      <c r="C63" s="12" t="s">
        <v>875</v>
      </c>
      <c r="D63" s="265" t="s">
        <v>871</v>
      </c>
      <c r="E63" s="622">
        <v>450</v>
      </c>
      <c r="F63" s="478">
        <f t="shared" si="5"/>
        <v>237.87188147495044</v>
      </c>
      <c r="G63" s="602">
        <f t="shared" si="5"/>
        <v>230.9435742475247</v>
      </c>
      <c r="H63" s="602">
        <f>I63*1.05</f>
        <v>224.21706237623758</v>
      </c>
      <c r="I63" s="603">
        <v>213.54005940594055</v>
      </c>
    </row>
    <row r="64" spans="1:9" ht="13.5" customHeight="1">
      <c r="A64" s="894"/>
      <c r="B64" s="24">
        <v>4</v>
      </c>
      <c r="C64" s="614" t="s">
        <v>878</v>
      </c>
      <c r="D64" s="265" t="s">
        <v>872</v>
      </c>
      <c r="E64" s="726">
        <v>400</v>
      </c>
      <c r="F64" s="485">
        <f t="shared" si="5"/>
        <v>292.967535</v>
      </c>
      <c r="G64" s="727">
        <f t="shared" si="5"/>
        <v>284.4345</v>
      </c>
      <c r="H64" s="727">
        <f>I64*1.05</f>
        <v>276.15000000000003</v>
      </c>
      <c r="I64" s="728">
        <v>263</v>
      </c>
    </row>
    <row r="65" spans="1:9" ht="13.5" customHeight="1" thickBot="1">
      <c r="A65" s="895"/>
      <c r="B65" s="25">
        <v>5</v>
      </c>
      <c r="C65" s="616" t="s">
        <v>878</v>
      </c>
      <c r="D65" s="365" t="s">
        <v>873</v>
      </c>
      <c r="E65" s="729">
        <v>400</v>
      </c>
      <c r="F65" s="487">
        <f t="shared" si="5"/>
        <v>340.97856450000006</v>
      </c>
      <c r="G65" s="730">
        <f t="shared" si="5"/>
        <v>331.04715000000004</v>
      </c>
      <c r="H65" s="730">
        <f>I65*1.05</f>
        <v>321.40500000000003</v>
      </c>
      <c r="I65" s="731">
        <v>306.1</v>
      </c>
    </row>
    <row r="67" ht="12.75">
      <c r="I67" s="36" t="s">
        <v>876</v>
      </c>
    </row>
  </sheetData>
  <mergeCells count="14">
    <mergeCell ref="B1:G1"/>
    <mergeCell ref="C4:C6"/>
    <mergeCell ref="D4:D6"/>
    <mergeCell ref="E4:E6"/>
    <mergeCell ref="F4:I5"/>
    <mergeCell ref="A7:I8"/>
    <mergeCell ref="A9:A14"/>
    <mergeCell ref="A15:A26"/>
    <mergeCell ref="A27:A30"/>
    <mergeCell ref="A61:A65"/>
    <mergeCell ref="A31:A34"/>
    <mergeCell ref="A35:A38"/>
    <mergeCell ref="A41:A49"/>
    <mergeCell ref="A51:A56"/>
  </mergeCells>
  <printOptions/>
  <pageMargins left="0.43" right="0.3" top="0.26" bottom="0.17" header="0.5" footer="0.5"/>
  <pageSetup fitToHeight="1" fitToWidth="1" horizontalDpi="600" verticalDpi="600" orientation="portrait" paperSize="9" scale="83" r:id="rId4"/>
  <drawing r:id="rId3"/>
  <legacyDrawing r:id="rId2"/>
  <oleObjects>
    <oleObject progId="Imaging.Document" shapeId="123526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workbookViewId="0" topLeftCell="A1">
      <selection activeCell="R21" sqref="R21"/>
    </sheetView>
  </sheetViews>
  <sheetFormatPr defaultColWidth="9.00390625" defaultRowHeight="12.75"/>
  <cols>
    <col min="1" max="1" width="26.00390625" style="3" customWidth="1"/>
    <col min="2" max="2" width="3.125" style="3" customWidth="1"/>
    <col min="3" max="3" width="12.00390625" style="3" customWidth="1"/>
    <col min="4" max="4" width="8.625" style="3" customWidth="1"/>
    <col min="5" max="5" width="7.25390625" style="3" customWidth="1"/>
    <col min="6" max="6" width="6.625" style="3" customWidth="1"/>
    <col min="7" max="7" width="6.375" style="3" customWidth="1"/>
    <col min="8" max="8" width="6.875" style="3" customWidth="1"/>
    <col min="9" max="9" width="6.375" style="3" customWidth="1"/>
    <col min="10" max="10" width="6.875" style="3" customWidth="1"/>
    <col min="11" max="11" width="6.375" style="3" customWidth="1"/>
    <col min="12" max="12" width="6.75390625" style="3" customWidth="1"/>
    <col min="13" max="14" width="7.375" style="3" customWidth="1"/>
    <col min="15" max="16384" width="9.125" style="3" customWidth="1"/>
  </cols>
  <sheetData>
    <row r="1" spans="2:7" ht="12.75">
      <c r="B1" s="768"/>
      <c r="C1" s="768"/>
      <c r="D1" s="768"/>
      <c r="E1" s="768"/>
      <c r="F1" s="768"/>
      <c r="G1" s="22"/>
    </row>
    <row r="2" spans="1:8" ht="12.75">
      <c r="A2" s="28" t="s">
        <v>52</v>
      </c>
      <c r="B2" s="30"/>
      <c r="C2" s="29"/>
      <c r="D2" s="29"/>
      <c r="E2" s="29"/>
      <c r="F2" s="29"/>
      <c r="G2" s="22"/>
      <c r="H2" s="32" t="s">
        <v>895</v>
      </c>
    </row>
    <row r="3" ht="12.75">
      <c r="G3" s="22"/>
    </row>
    <row r="4" spans="1:13" ht="12.75" customHeight="1">
      <c r="A4" s="16"/>
      <c r="B4" s="17"/>
      <c r="C4" s="773" t="s">
        <v>20</v>
      </c>
      <c r="D4" s="776" t="s">
        <v>21</v>
      </c>
      <c r="E4" s="909" t="s">
        <v>22</v>
      </c>
      <c r="F4" s="794" t="s">
        <v>766</v>
      </c>
      <c r="G4" s="794"/>
      <c r="H4" s="794"/>
      <c r="I4" s="794"/>
      <c r="J4" s="794"/>
      <c r="K4" s="794"/>
      <c r="L4" s="794"/>
      <c r="M4" s="795"/>
    </row>
    <row r="5" spans="1:13" ht="12.75">
      <c r="A5" s="16"/>
      <c r="B5" s="9"/>
      <c r="C5" s="774"/>
      <c r="D5" s="776"/>
      <c r="E5" s="910"/>
      <c r="F5" s="797"/>
      <c r="G5" s="797"/>
      <c r="H5" s="797"/>
      <c r="I5" s="797"/>
      <c r="J5" s="797"/>
      <c r="K5" s="797"/>
      <c r="L5" s="797"/>
      <c r="M5" s="798"/>
    </row>
    <row r="6" spans="1:13" ht="12.75">
      <c r="A6" s="16"/>
      <c r="B6" s="18"/>
      <c r="C6" s="775"/>
      <c r="D6" s="776"/>
      <c r="E6" s="911"/>
      <c r="F6" s="803" t="s">
        <v>23</v>
      </c>
      <c r="G6" s="804"/>
      <c r="H6" s="803" t="s">
        <v>24</v>
      </c>
      <c r="I6" s="804"/>
      <c r="J6" s="801" t="s">
        <v>25</v>
      </c>
      <c r="K6" s="802"/>
      <c r="L6" s="799" t="s">
        <v>26</v>
      </c>
      <c r="M6" s="800"/>
    </row>
    <row r="7" spans="1:13" ht="21.75" customHeight="1" thickBot="1">
      <c r="A7" s="69"/>
      <c r="B7" s="69"/>
      <c r="C7" s="69"/>
      <c r="D7" s="69"/>
      <c r="E7" s="69"/>
      <c r="F7" s="267" t="s">
        <v>349</v>
      </c>
      <c r="G7" s="267" t="s">
        <v>348</v>
      </c>
      <c r="H7" s="267" t="s">
        <v>349</v>
      </c>
      <c r="I7" s="267" t="s">
        <v>348</v>
      </c>
      <c r="J7" s="267" t="s">
        <v>349</v>
      </c>
      <c r="K7" s="267" t="s">
        <v>348</v>
      </c>
      <c r="L7" s="267" t="s">
        <v>349</v>
      </c>
      <c r="M7" s="267" t="s">
        <v>348</v>
      </c>
    </row>
    <row r="8" spans="1:13" ht="12.75" customHeight="1">
      <c r="A8" s="191" t="s">
        <v>588</v>
      </c>
      <c r="B8" s="23">
        <v>1</v>
      </c>
      <c r="C8" s="429" t="s">
        <v>350</v>
      </c>
      <c r="D8" s="430" t="s">
        <v>351</v>
      </c>
      <c r="E8" s="431">
        <v>50</v>
      </c>
      <c r="F8" s="460">
        <f aca="true" t="shared" si="0" ref="F8:K8">ROUND(H8*1.05,2)</f>
        <v>3</v>
      </c>
      <c r="G8" s="470">
        <f t="shared" si="0"/>
        <v>2.01</v>
      </c>
      <c r="H8" s="477">
        <f t="shared" si="0"/>
        <v>2.86</v>
      </c>
      <c r="I8" s="288">
        <f t="shared" si="0"/>
        <v>1.91</v>
      </c>
      <c r="J8" s="473">
        <f t="shared" si="0"/>
        <v>2.72</v>
      </c>
      <c r="K8" s="470">
        <f t="shared" si="0"/>
        <v>1.82</v>
      </c>
      <c r="L8" s="484">
        <f>M8*1.5</f>
        <v>2.5949999999999998</v>
      </c>
      <c r="M8" s="461">
        <v>1.73</v>
      </c>
    </row>
    <row r="9" spans="1:13" ht="12.75">
      <c r="A9" s="192" t="s">
        <v>589</v>
      </c>
      <c r="B9" s="196">
        <f aca="true" t="shared" si="1" ref="B9:B75">1+B8</f>
        <v>2</v>
      </c>
      <c r="C9" s="432" t="s">
        <v>350</v>
      </c>
      <c r="D9" s="433" t="s">
        <v>352</v>
      </c>
      <c r="E9" s="434">
        <v>60</v>
      </c>
      <c r="F9" s="462">
        <f aca="true" t="shared" si="2" ref="F9:F72">ROUND(H9*1.05,2)</f>
        <v>3.26</v>
      </c>
      <c r="G9" s="281">
        <f aca="true" t="shared" si="3" ref="G9:G72">ROUND(I9*1.05,2)</f>
        <v>2.16</v>
      </c>
      <c r="H9" s="478">
        <f aca="true" t="shared" si="4" ref="H9:H72">ROUND(J9*1.05,2)</f>
        <v>3.1</v>
      </c>
      <c r="I9" s="289">
        <f aca="true" t="shared" si="5" ref="I9:I72">ROUND(K9*1.05,2)</f>
        <v>2.06</v>
      </c>
      <c r="J9" s="459">
        <f aca="true" t="shared" si="6" ref="J9:J72">ROUND(L9*1.05,2)</f>
        <v>2.95</v>
      </c>
      <c r="K9" s="281">
        <f aca="true" t="shared" si="7" ref="K9:K72">ROUND(M9*1.05,2)</f>
        <v>1.96</v>
      </c>
      <c r="L9" s="485">
        <f>M9*1.5</f>
        <v>2.805</v>
      </c>
      <c r="M9" s="463">
        <v>1.87</v>
      </c>
    </row>
    <row r="10" spans="1:13" ht="12.75">
      <c r="A10" s="192" t="s">
        <v>422</v>
      </c>
      <c r="B10" s="196">
        <f t="shared" si="1"/>
        <v>3</v>
      </c>
      <c r="C10" s="432" t="s">
        <v>350</v>
      </c>
      <c r="D10" s="433" t="s">
        <v>353</v>
      </c>
      <c r="E10" s="434">
        <v>30</v>
      </c>
      <c r="F10" s="462">
        <f t="shared" si="2"/>
        <v>3.28</v>
      </c>
      <c r="G10" s="281">
        <f t="shared" si="3"/>
        <v>2.34</v>
      </c>
      <c r="H10" s="478">
        <f t="shared" si="4"/>
        <v>3.12</v>
      </c>
      <c r="I10" s="289">
        <f t="shared" si="5"/>
        <v>2.23</v>
      </c>
      <c r="J10" s="459">
        <f t="shared" si="6"/>
        <v>2.97</v>
      </c>
      <c r="K10" s="281">
        <f t="shared" si="7"/>
        <v>2.12</v>
      </c>
      <c r="L10" s="485">
        <f>M10*1.4</f>
        <v>2.828</v>
      </c>
      <c r="M10" s="463">
        <v>2.02</v>
      </c>
    </row>
    <row r="11" spans="1:13" ht="12.75">
      <c r="A11" s="193"/>
      <c r="B11" s="196">
        <f t="shared" si="1"/>
        <v>4</v>
      </c>
      <c r="C11" s="432" t="s">
        <v>350</v>
      </c>
      <c r="D11" s="433" t="s">
        <v>521</v>
      </c>
      <c r="E11" s="434">
        <v>30</v>
      </c>
      <c r="F11" s="462">
        <f t="shared" si="2"/>
        <v>3.4</v>
      </c>
      <c r="G11" s="281">
        <f t="shared" si="3"/>
        <v>2.44</v>
      </c>
      <c r="H11" s="478">
        <f t="shared" si="4"/>
        <v>3.24</v>
      </c>
      <c r="I11" s="289">
        <f t="shared" si="5"/>
        <v>2.32</v>
      </c>
      <c r="J11" s="459">
        <f t="shared" si="6"/>
        <v>3.09</v>
      </c>
      <c r="K11" s="281">
        <f t="shared" si="7"/>
        <v>2.21</v>
      </c>
      <c r="L11" s="485">
        <f>M11*1.4</f>
        <v>2.94</v>
      </c>
      <c r="M11" s="463">
        <v>2.1</v>
      </c>
    </row>
    <row r="12" spans="1:13" ht="12.75">
      <c r="A12" s="193"/>
      <c r="B12" s="196">
        <f t="shared" si="1"/>
        <v>5</v>
      </c>
      <c r="C12" s="432" t="s">
        <v>350</v>
      </c>
      <c r="D12" s="433" t="s">
        <v>354</v>
      </c>
      <c r="E12" s="434">
        <v>28</v>
      </c>
      <c r="F12" s="462">
        <f t="shared" si="2"/>
        <v>3.26</v>
      </c>
      <c r="G12" s="281">
        <f t="shared" si="3"/>
        <v>2.5</v>
      </c>
      <c r="H12" s="478">
        <f t="shared" si="4"/>
        <v>3.1</v>
      </c>
      <c r="I12" s="289">
        <f t="shared" si="5"/>
        <v>2.38</v>
      </c>
      <c r="J12" s="459">
        <f t="shared" si="6"/>
        <v>2.95</v>
      </c>
      <c r="K12" s="281">
        <f t="shared" si="7"/>
        <v>2.27</v>
      </c>
      <c r="L12" s="485">
        <f>M12*1.3</f>
        <v>2.8080000000000003</v>
      </c>
      <c r="M12" s="463">
        <v>2.16</v>
      </c>
    </row>
    <row r="13" spans="1:13" ht="12.75" customHeight="1" thickBot="1">
      <c r="A13" s="193"/>
      <c r="B13" s="201">
        <f t="shared" si="1"/>
        <v>6</v>
      </c>
      <c r="C13" s="435" t="s">
        <v>350</v>
      </c>
      <c r="D13" s="436" t="s">
        <v>355</v>
      </c>
      <c r="E13" s="437">
        <v>26</v>
      </c>
      <c r="F13" s="466">
        <f t="shared" si="2"/>
        <v>3.54</v>
      </c>
      <c r="G13" s="471">
        <f t="shared" si="3"/>
        <v>3.16</v>
      </c>
      <c r="H13" s="479">
        <f t="shared" si="4"/>
        <v>3.37</v>
      </c>
      <c r="I13" s="480">
        <f t="shared" si="5"/>
        <v>3.01</v>
      </c>
      <c r="J13" s="474">
        <f t="shared" si="6"/>
        <v>3.21</v>
      </c>
      <c r="K13" s="471">
        <f t="shared" si="7"/>
        <v>2.87</v>
      </c>
      <c r="L13" s="486">
        <f>M13*1.12</f>
        <v>3.0576000000000003</v>
      </c>
      <c r="M13" s="467">
        <v>2.73</v>
      </c>
    </row>
    <row r="14" spans="1:13" ht="12.75">
      <c r="A14" s="193"/>
      <c r="B14" s="225">
        <f t="shared" si="1"/>
        <v>7</v>
      </c>
      <c r="C14" s="438" t="s">
        <v>350</v>
      </c>
      <c r="D14" s="439" t="s">
        <v>356</v>
      </c>
      <c r="E14" s="440">
        <v>50</v>
      </c>
      <c r="F14" s="460">
        <f t="shared" si="2"/>
        <v>2.43</v>
      </c>
      <c r="G14" s="470">
        <f t="shared" si="3"/>
        <v>2.16</v>
      </c>
      <c r="H14" s="477">
        <f t="shared" si="4"/>
        <v>2.31</v>
      </c>
      <c r="I14" s="288">
        <f t="shared" si="5"/>
        <v>2.06</v>
      </c>
      <c r="J14" s="473">
        <f t="shared" si="6"/>
        <v>2.2</v>
      </c>
      <c r="K14" s="470">
        <f t="shared" si="7"/>
        <v>1.96</v>
      </c>
      <c r="L14" s="484">
        <f>M14*1.12</f>
        <v>2.0944000000000003</v>
      </c>
      <c r="M14" s="461">
        <v>1.87</v>
      </c>
    </row>
    <row r="15" spans="1:13" ht="12.75">
      <c r="A15" s="193"/>
      <c r="B15" s="196">
        <f t="shared" si="1"/>
        <v>8</v>
      </c>
      <c r="C15" s="432" t="s">
        <v>350</v>
      </c>
      <c r="D15" s="441" t="s">
        <v>357</v>
      </c>
      <c r="E15" s="442">
        <v>50</v>
      </c>
      <c r="F15" s="462">
        <f t="shared" si="2"/>
        <v>2.67</v>
      </c>
      <c r="G15" s="281">
        <f t="shared" si="3"/>
        <v>2.38</v>
      </c>
      <c r="H15" s="478">
        <f t="shared" si="4"/>
        <v>2.54</v>
      </c>
      <c r="I15" s="289">
        <f t="shared" si="5"/>
        <v>2.27</v>
      </c>
      <c r="J15" s="459">
        <f t="shared" si="6"/>
        <v>2.42</v>
      </c>
      <c r="K15" s="281">
        <f t="shared" si="7"/>
        <v>2.16</v>
      </c>
      <c r="L15" s="485">
        <f>M15*1.12</f>
        <v>2.3072000000000004</v>
      </c>
      <c r="M15" s="463">
        <v>2.06</v>
      </c>
    </row>
    <row r="16" spans="1:13" ht="12.75">
      <c r="A16" s="193"/>
      <c r="B16" s="196">
        <f t="shared" si="1"/>
        <v>9</v>
      </c>
      <c r="C16" s="432" t="s">
        <v>350</v>
      </c>
      <c r="D16" s="441" t="s">
        <v>358</v>
      </c>
      <c r="E16" s="442">
        <v>45</v>
      </c>
      <c r="F16" s="462">
        <f t="shared" si="2"/>
        <v>2.86</v>
      </c>
      <c r="G16" s="281">
        <f t="shared" si="3"/>
        <v>2.57</v>
      </c>
      <c r="H16" s="478">
        <f t="shared" si="4"/>
        <v>2.72</v>
      </c>
      <c r="I16" s="289">
        <f t="shared" si="5"/>
        <v>2.45</v>
      </c>
      <c r="J16" s="459">
        <f t="shared" si="6"/>
        <v>2.59</v>
      </c>
      <c r="K16" s="281">
        <f t="shared" si="7"/>
        <v>2.33</v>
      </c>
      <c r="L16" s="485">
        <f aca="true" t="shared" si="8" ref="L16:L40">M16*1.11</f>
        <v>2.4642000000000004</v>
      </c>
      <c r="M16" s="463">
        <v>2.22</v>
      </c>
    </row>
    <row r="17" spans="1:13" ht="12.75">
      <c r="A17" s="193"/>
      <c r="B17" s="196">
        <f t="shared" si="1"/>
        <v>10</v>
      </c>
      <c r="C17" s="432" t="s">
        <v>350</v>
      </c>
      <c r="D17" s="441" t="s">
        <v>359</v>
      </c>
      <c r="E17" s="442">
        <v>30</v>
      </c>
      <c r="F17" s="462">
        <f t="shared" si="2"/>
        <v>3.06</v>
      </c>
      <c r="G17" s="281">
        <f t="shared" si="3"/>
        <v>2.76</v>
      </c>
      <c r="H17" s="478">
        <f t="shared" si="4"/>
        <v>2.91</v>
      </c>
      <c r="I17" s="289">
        <f t="shared" si="5"/>
        <v>2.63</v>
      </c>
      <c r="J17" s="459">
        <f t="shared" si="6"/>
        <v>2.77</v>
      </c>
      <c r="K17" s="281">
        <f t="shared" si="7"/>
        <v>2.5</v>
      </c>
      <c r="L17" s="485">
        <f t="shared" si="8"/>
        <v>2.6418</v>
      </c>
      <c r="M17" s="463">
        <v>2.38</v>
      </c>
    </row>
    <row r="18" spans="1:13" ht="12.75">
      <c r="A18" s="193"/>
      <c r="B18" s="196">
        <f t="shared" si="1"/>
        <v>11</v>
      </c>
      <c r="C18" s="432" t="s">
        <v>350</v>
      </c>
      <c r="D18" s="441" t="s">
        <v>360</v>
      </c>
      <c r="E18" s="442">
        <v>25</v>
      </c>
      <c r="F18" s="462">
        <f t="shared" si="2"/>
        <v>3.48</v>
      </c>
      <c r="G18" s="281">
        <f t="shared" si="3"/>
        <v>3.13</v>
      </c>
      <c r="H18" s="478">
        <f t="shared" si="4"/>
        <v>3.31</v>
      </c>
      <c r="I18" s="289">
        <f t="shared" si="5"/>
        <v>2.98</v>
      </c>
      <c r="J18" s="459">
        <f t="shared" si="6"/>
        <v>3.15</v>
      </c>
      <c r="K18" s="281">
        <f t="shared" si="7"/>
        <v>2.84</v>
      </c>
      <c r="L18" s="485">
        <f t="shared" si="8"/>
        <v>2.9970000000000003</v>
      </c>
      <c r="M18" s="463">
        <v>2.7</v>
      </c>
    </row>
    <row r="19" spans="1:13" ht="12.75">
      <c r="A19" s="193"/>
      <c r="B19" s="196">
        <f t="shared" si="1"/>
        <v>12</v>
      </c>
      <c r="C19" s="432" t="s">
        <v>350</v>
      </c>
      <c r="D19" s="441" t="s">
        <v>361</v>
      </c>
      <c r="E19" s="442">
        <v>18</v>
      </c>
      <c r="F19" s="462">
        <f t="shared" si="2"/>
        <v>4.06</v>
      </c>
      <c r="G19" s="281">
        <f t="shared" si="3"/>
        <v>3.68</v>
      </c>
      <c r="H19" s="478">
        <f t="shared" si="4"/>
        <v>3.87</v>
      </c>
      <c r="I19" s="289">
        <f t="shared" si="5"/>
        <v>3.5</v>
      </c>
      <c r="J19" s="459">
        <f t="shared" si="6"/>
        <v>3.69</v>
      </c>
      <c r="K19" s="281">
        <f t="shared" si="7"/>
        <v>3.33</v>
      </c>
      <c r="L19" s="485">
        <f t="shared" si="8"/>
        <v>3.5187000000000004</v>
      </c>
      <c r="M19" s="463">
        <v>3.17</v>
      </c>
    </row>
    <row r="20" spans="1:13" ht="12.75">
      <c r="A20" s="193"/>
      <c r="B20" s="196">
        <f t="shared" si="1"/>
        <v>13</v>
      </c>
      <c r="C20" s="432" t="s">
        <v>350</v>
      </c>
      <c r="D20" s="441" t="s">
        <v>522</v>
      </c>
      <c r="E20" s="442">
        <v>15</v>
      </c>
      <c r="F20" s="462">
        <f t="shared" si="2"/>
        <v>4.68</v>
      </c>
      <c r="G20" s="281">
        <f t="shared" si="3"/>
        <v>4.22</v>
      </c>
      <c r="H20" s="478">
        <f t="shared" si="4"/>
        <v>4.46</v>
      </c>
      <c r="I20" s="289">
        <f t="shared" si="5"/>
        <v>4.02</v>
      </c>
      <c r="J20" s="459">
        <f t="shared" si="6"/>
        <v>4.25</v>
      </c>
      <c r="K20" s="281">
        <f t="shared" si="7"/>
        <v>3.83</v>
      </c>
      <c r="L20" s="485">
        <f t="shared" si="8"/>
        <v>4.0515</v>
      </c>
      <c r="M20" s="463">
        <v>3.65</v>
      </c>
    </row>
    <row r="21" spans="1:13" ht="12.75">
      <c r="A21" s="193"/>
      <c r="B21" s="196">
        <f t="shared" si="1"/>
        <v>14</v>
      </c>
      <c r="C21" s="432" t="s">
        <v>350</v>
      </c>
      <c r="D21" s="441" t="s">
        <v>896</v>
      </c>
      <c r="E21" s="442">
        <v>10</v>
      </c>
      <c r="F21" s="462">
        <f t="shared" si="2"/>
        <v>5.5</v>
      </c>
      <c r="G21" s="281">
        <f t="shared" si="3"/>
        <v>4.95</v>
      </c>
      <c r="H21" s="478">
        <f t="shared" si="4"/>
        <v>5.24</v>
      </c>
      <c r="I21" s="289">
        <f t="shared" si="5"/>
        <v>4.71</v>
      </c>
      <c r="J21" s="459">
        <f t="shared" si="6"/>
        <v>4.99</v>
      </c>
      <c r="K21" s="281">
        <f t="shared" si="7"/>
        <v>4.49</v>
      </c>
      <c r="L21" s="485">
        <f t="shared" si="8"/>
        <v>4.750800000000001</v>
      </c>
      <c r="M21" s="463">
        <v>4.28</v>
      </c>
    </row>
    <row r="22" spans="1:13" ht="13.5" thickBot="1">
      <c r="A22" s="193"/>
      <c r="B22" s="208">
        <f t="shared" si="1"/>
        <v>15</v>
      </c>
      <c r="C22" s="443" t="s">
        <v>350</v>
      </c>
      <c r="D22" s="444" t="s">
        <v>897</v>
      </c>
      <c r="E22" s="445">
        <v>10</v>
      </c>
      <c r="F22" s="464">
        <f t="shared" si="2"/>
        <v>6.12</v>
      </c>
      <c r="G22" s="472">
        <f t="shared" si="3"/>
        <v>5.51</v>
      </c>
      <c r="H22" s="481">
        <f t="shared" si="4"/>
        <v>5.83</v>
      </c>
      <c r="I22" s="290">
        <f t="shared" si="5"/>
        <v>5.25</v>
      </c>
      <c r="J22" s="475">
        <f t="shared" si="6"/>
        <v>5.55</v>
      </c>
      <c r="K22" s="472">
        <f t="shared" si="7"/>
        <v>5</v>
      </c>
      <c r="L22" s="487">
        <f t="shared" si="8"/>
        <v>5.2836</v>
      </c>
      <c r="M22" s="465">
        <v>4.76</v>
      </c>
    </row>
    <row r="23" spans="1:13" ht="12.75">
      <c r="A23" s="193"/>
      <c r="B23" s="207">
        <f>1+B22</f>
        <v>16</v>
      </c>
      <c r="C23" s="429" t="s">
        <v>350</v>
      </c>
      <c r="D23" s="446" t="s">
        <v>362</v>
      </c>
      <c r="E23" s="447">
        <v>40</v>
      </c>
      <c r="F23" s="468">
        <f t="shared" si="2"/>
        <v>3.06</v>
      </c>
      <c r="G23" s="287">
        <f t="shared" si="3"/>
        <v>2.76</v>
      </c>
      <c r="H23" s="482">
        <f t="shared" si="4"/>
        <v>2.91</v>
      </c>
      <c r="I23" s="483">
        <f t="shared" si="5"/>
        <v>2.63</v>
      </c>
      <c r="J23" s="476">
        <f t="shared" si="6"/>
        <v>2.77</v>
      </c>
      <c r="K23" s="287">
        <f t="shared" si="7"/>
        <v>2.5</v>
      </c>
      <c r="L23" s="488">
        <f t="shared" si="8"/>
        <v>2.6418</v>
      </c>
      <c r="M23" s="469">
        <v>2.38</v>
      </c>
    </row>
    <row r="24" spans="1:13" ht="12.75">
      <c r="A24" s="193"/>
      <c r="B24" s="196">
        <f t="shared" si="1"/>
        <v>17</v>
      </c>
      <c r="C24" s="432" t="s">
        <v>350</v>
      </c>
      <c r="D24" s="441" t="s">
        <v>363</v>
      </c>
      <c r="E24" s="442">
        <v>30</v>
      </c>
      <c r="F24" s="462">
        <f t="shared" si="2"/>
        <v>3.48</v>
      </c>
      <c r="G24" s="281">
        <f t="shared" si="3"/>
        <v>3.13</v>
      </c>
      <c r="H24" s="478">
        <f t="shared" si="4"/>
        <v>3.31</v>
      </c>
      <c r="I24" s="289">
        <f t="shared" si="5"/>
        <v>2.98</v>
      </c>
      <c r="J24" s="459">
        <f t="shared" si="6"/>
        <v>3.15</v>
      </c>
      <c r="K24" s="281">
        <f t="shared" si="7"/>
        <v>2.84</v>
      </c>
      <c r="L24" s="485">
        <f t="shared" si="8"/>
        <v>2.9970000000000003</v>
      </c>
      <c r="M24" s="463">
        <v>2.7</v>
      </c>
    </row>
    <row r="25" spans="1:13" ht="12.75">
      <c r="A25" s="193"/>
      <c r="B25" s="196">
        <f t="shared" si="1"/>
        <v>18</v>
      </c>
      <c r="C25" s="432" t="s">
        <v>350</v>
      </c>
      <c r="D25" s="441" t="s">
        <v>364</v>
      </c>
      <c r="E25" s="442">
        <v>22</v>
      </c>
      <c r="F25" s="462">
        <f t="shared" si="2"/>
        <v>3.87</v>
      </c>
      <c r="G25" s="281">
        <f t="shared" si="3"/>
        <v>3.49</v>
      </c>
      <c r="H25" s="478">
        <f t="shared" si="4"/>
        <v>3.69</v>
      </c>
      <c r="I25" s="289">
        <f t="shared" si="5"/>
        <v>3.32</v>
      </c>
      <c r="J25" s="459">
        <f t="shared" si="6"/>
        <v>3.51</v>
      </c>
      <c r="K25" s="281">
        <f t="shared" si="7"/>
        <v>3.16</v>
      </c>
      <c r="L25" s="485">
        <f t="shared" si="8"/>
        <v>3.3411</v>
      </c>
      <c r="M25" s="463">
        <v>3.01</v>
      </c>
    </row>
    <row r="26" spans="1:13" ht="12.75">
      <c r="A26" s="193"/>
      <c r="B26" s="196">
        <f t="shared" si="1"/>
        <v>19</v>
      </c>
      <c r="C26" s="432" t="s">
        <v>350</v>
      </c>
      <c r="D26" s="441" t="s">
        <v>305</v>
      </c>
      <c r="E26" s="442">
        <v>18</v>
      </c>
      <c r="F26" s="462">
        <f t="shared" si="2"/>
        <v>4.27</v>
      </c>
      <c r="G26" s="281">
        <f t="shared" si="3"/>
        <v>3.86</v>
      </c>
      <c r="H26" s="478">
        <f t="shared" si="4"/>
        <v>4.07</v>
      </c>
      <c r="I26" s="289">
        <f t="shared" si="5"/>
        <v>3.68</v>
      </c>
      <c r="J26" s="459">
        <f t="shared" si="6"/>
        <v>3.88</v>
      </c>
      <c r="K26" s="281">
        <f t="shared" si="7"/>
        <v>3.5</v>
      </c>
      <c r="L26" s="485">
        <f t="shared" si="8"/>
        <v>3.6963000000000004</v>
      </c>
      <c r="M26" s="463">
        <v>3.33</v>
      </c>
    </row>
    <row r="27" spans="1:13" ht="12.75">
      <c r="A27" s="193"/>
      <c r="B27" s="196">
        <f t="shared" si="1"/>
        <v>20</v>
      </c>
      <c r="C27" s="432" t="s">
        <v>350</v>
      </c>
      <c r="D27" s="441" t="s">
        <v>365</v>
      </c>
      <c r="E27" s="442">
        <v>13</v>
      </c>
      <c r="F27" s="462">
        <f t="shared" si="2"/>
        <v>5.1</v>
      </c>
      <c r="G27" s="281">
        <f t="shared" si="3"/>
        <v>4.6</v>
      </c>
      <c r="H27" s="478">
        <f t="shared" si="4"/>
        <v>4.86</v>
      </c>
      <c r="I27" s="289">
        <f t="shared" si="5"/>
        <v>4.38</v>
      </c>
      <c r="J27" s="459">
        <f t="shared" si="6"/>
        <v>4.63</v>
      </c>
      <c r="K27" s="281">
        <f t="shared" si="7"/>
        <v>4.17</v>
      </c>
      <c r="L27" s="485">
        <f t="shared" si="8"/>
        <v>4.406700000000001</v>
      </c>
      <c r="M27" s="463">
        <v>3.97</v>
      </c>
    </row>
    <row r="28" spans="1:13" ht="12.75">
      <c r="A28" s="193"/>
      <c r="B28" s="196">
        <f t="shared" si="1"/>
        <v>21</v>
      </c>
      <c r="C28" s="432" t="s">
        <v>350</v>
      </c>
      <c r="D28" s="441" t="s">
        <v>307</v>
      </c>
      <c r="E28" s="442">
        <v>10</v>
      </c>
      <c r="F28" s="462">
        <f t="shared" si="2"/>
        <v>5.7</v>
      </c>
      <c r="G28" s="281">
        <f t="shared" si="3"/>
        <v>5.13</v>
      </c>
      <c r="H28" s="478">
        <f t="shared" si="4"/>
        <v>5.43</v>
      </c>
      <c r="I28" s="289">
        <f t="shared" si="5"/>
        <v>4.89</v>
      </c>
      <c r="J28" s="459">
        <f t="shared" si="6"/>
        <v>5.17</v>
      </c>
      <c r="K28" s="281">
        <f t="shared" si="7"/>
        <v>4.66</v>
      </c>
      <c r="L28" s="485">
        <f t="shared" si="8"/>
        <v>4.928400000000001</v>
      </c>
      <c r="M28" s="463">
        <v>4.44</v>
      </c>
    </row>
    <row r="29" spans="1:13" ht="12.75">
      <c r="A29" s="193"/>
      <c r="B29" s="196">
        <f t="shared" si="1"/>
        <v>22</v>
      </c>
      <c r="C29" s="432" t="s">
        <v>350</v>
      </c>
      <c r="D29" s="441" t="s">
        <v>366</v>
      </c>
      <c r="E29" s="442">
        <v>8</v>
      </c>
      <c r="F29" s="462">
        <f t="shared" si="2"/>
        <v>6.12</v>
      </c>
      <c r="G29" s="281">
        <f t="shared" si="3"/>
        <v>5.51</v>
      </c>
      <c r="H29" s="478">
        <f t="shared" si="4"/>
        <v>5.83</v>
      </c>
      <c r="I29" s="289">
        <f t="shared" si="5"/>
        <v>5.25</v>
      </c>
      <c r="J29" s="459">
        <f t="shared" si="6"/>
        <v>5.55</v>
      </c>
      <c r="K29" s="281">
        <f t="shared" si="7"/>
        <v>5</v>
      </c>
      <c r="L29" s="485">
        <f t="shared" si="8"/>
        <v>5.2836</v>
      </c>
      <c r="M29" s="463">
        <v>4.76</v>
      </c>
    </row>
    <row r="30" spans="1:13" ht="12.75">
      <c r="A30" s="193"/>
      <c r="B30" s="196">
        <f t="shared" si="1"/>
        <v>23</v>
      </c>
      <c r="C30" s="432" t="s">
        <v>350</v>
      </c>
      <c r="D30" s="441" t="s">
        <v>309</v>
      </c>
      <c r="E30" s="442">
        <v>6</v>
      </c>
      <c r="F30" s="462">
        <f t="shared" si="2"/>
        <v>6.92</v>
      </c>
      <c r="G30" s="281">
        <f t="shared" si="3"/>
        <v>6.24</v>
      </c>
      <c r="H30" s="478">
        <f t="shared" si="4"/>
        <v>6.59</v>
      </c>
      <c r="I30" s="289">
        <f t="shared" si="5"/>
        <v>5.94</v>
      </c>
      <c r="J30" s="459">
        <f t="shared" si="6"/>
        <v>6.28</v>
      </c>
      <c r="K30" s="281">
        <f t="shared" si="7"/>
        <v>5.66</v>
      </c>
      <c r="L30" s="485">
        <f t="shared" si="8"/>
        <v>5.9829</v>
      </c>
      <c r="M30" s="463">
        <v>5.39</v>
      </c>
    </row>
    <row r="31" spans="1:13" ht="13.5" thickBot="1">
      <c r="A31" s="193"/>
      <c r="B31" s="201">
        <f t="shared" si="1"/>
        <v>24</v>
      </c>
      <c r="C31" s="435" t="s">
        <v>350</v>
      </c>
      <c r="D31" s="448" t="s">
        <v>367</v>
      </c>
      <c r="E31" s="449">
        <v>5</v>
      </c>
      <c r="F31" s="466">
        <f t="shared" si="2"/>
        <v>7.75</v>
      </c>
      <c r="G31" s="471">
        <f t="shared" si="3"/>
        <v>6.98</v>
      </c>
      <c r="H31" s="479">
        <f t="shared" si="4"/>
        <v>7.38</v>
      </c>
      <c r="I31" s="480">
        <f t="shared" si="5"/>
        <v>6.65</v>
      </c>
      <c r="J31" s="474">
        <f t="shared" si="6"/>
        <v>7.03</v>
      </c>
      <c r="K31" s="471">
        <f t="shared" si="7"/>
        <v>6.33</v>
      </c>
      <c r="L31" s="486">
        <f t="shared" si="8"/>
        <v>6.693300000000001</v>
      </c>
      <c r="M31" s="467">
        <v>6.03</v>
      </c>
    </row>
    <row r="32" spans="1:13" ht="12.75">
      <c r="A32" s="193"/>
      <c r="B32" s="207">
        <f t="shared" si="1"/>
        <v>25</v>
      </c>
      <c r="C32" s="429" t="s">
        <v>350</v>
      </c>
      <c r="D32" s="446" t="s">
        <v>291</v>
      </c>
      <c r="E32" s="447">
        <v>30</v>
      </c>
      <c r="F32" s="460">
        <f t="shared" si="2"/>
        <v>3.87</v>
      </c>
      <c r="G32" s="470">
        <f t="shared" si="3"/>
        <v>3.49</v>
      </c>
      <c r="H32" s="477">
        <f t="shared" si="4"/>
        <v>3.69</v>
      </c>
      <c r="I32" s="288">
        <f t="shared" si="5"/>
        <v>3.32</v>
      </c>
      <c r="J32" s="473">
        <f t="shared" si="6"/>
        <v>3.51</v>
      </c>
      <c r="K32" s="470">
        <f t="shared" si="7"/>
        <v>3.16</v>
      </c>
      <c r="L32" s="484">
        <f t="shared" si="8"/>
        <v>3.3411</v>
      </c>
      <c r="M32" s="461">
        <v>3.01</v>
      </c>
    </row>
    <row r="33" spans="1:13" ht="12.75">
      <c r="A33" s="193"/>
      <c r="B33" s="196">
        <f t="shared" si="1"/>
        <v>26</v>
      </c>
      <c r="C33" s="432" t="s">
        <v>350</v>
      </c>
      <c r="D33" s="441" t="s">
        <v>293</v>
      </c>
      <c r="E33" s="442">
        <v>25</v>
      </c>
      <c r="F33" s="462">
        <f t="shared" si="2"/>
        <v>4.06</v>
      </c>
      <c r="G33" s="281">
        <f t="shared" si="3"/>
        <v>3.68</v>
      </c>
      <c r="H33" s="478">
        <f t="shared" si="4"/>
        <v>3.87</v>
      </c>
      <c r="I33" s="289">
        <f t="shared" si="5"/>
        <v>3.5</v>
      </c>
      <c r="J33" s="459">
        <f t="shared" si="6"/>
        <v>3.69</v>
      </c>
      <c r="K33" s="281">
        <f t="shared" si="7"/>
        <v>3.33</v>
      </c>
      <c r="L33" s="485">
        <f t="shared" si="8"/>
        <v>3.5187000000000004</v>
      </c>
      <c r="M33" s="463">
        <v>3.17</v>
      </c>
    </row>
    <row r="34" spans="1:13" ht="12.75">
      <c r="A34" s="193"/>
      <c r="B34" s="196">
        <f t="shared" si="1"/>
        <v>27</v>
      </c>
      <c r="C34" s="432" t="s">
        <v>350</v>
      </c>
      <c r="D34" s="441" t="s">
        <v>368</v>
      </c>
      <c r="E34" s="442">
        <v>20</v>
      </c>
      <c r="F34" s="462">
        <f t="shared" si="2"/>
        <v>4.68</v>
      </c>
      <c r="G34" s="281">
        <f t="shared" si="3"/>
        <v>4.22</v>
      </c>
      <c r="H34" s="478">
        <f t="shared" si="4"/>
        <v>4.46</v>
      </c>
      <c r="I34" s="289">
        <f t="shared" si="5"/>
        <v>4.02</v>
      </c>
      <c r="J34" s="459">
        <f t="shared" si="6"/>
        <v>4.25</v>
      </c>
      <c r="K34" s="281">
        <f t="shared" si="7"/>
        <v>3.83</v>
      </c>
      <c r="L34" s="485">
        <f t="shared" si="8"/>
        <v>4.0515</v>
      </c>
      <c r="M34" s="463">
        <v>3.65</v>
      </c>
    </row>
    <row r="35" spans="1:13" ht="12.75">
      <c r="A35" s="193"/>
      <c r="B35" s="196">
        <f t="shared" si="1"/>
        <v>28</v>
      </c>
      <c r="C35" s="432" t="s">
        <v>350</v>
      </c>
      <c r="D35" s="441" t="s">
        <v>369</v>
      </c>
      <c r="E35" s="442">
        <v>15</v>
      </c>
      <c r="F35" s="462">
        <f t="shared" si="2"/>
        <v>5.29</v>
      </c>
      <c r="G35" s="281">
        <f t="shared" si="3"/>
        <v>4.78</v>
      </c>
      <c r="H35" s="478">
        <f t="shared" si="4"/>
        <v>5.04</v>
      </c>
      <c r="I35" s="289">
        <f t="shared" si="5"/>
        <v>4.55</v>
      </c>
      <c r="J35" s="459">
        <f t="shared" si="6"/>
        <v>4.8</v>
      </c>
      <c r="K35" s="281">
        <f t="shared" si="7"/>
        <v>4.33</v>
      </c>
      <c r="L35" s="485">
        <f t="shared" si="8"/>
        <v>4.573200000000001</v>
      </c>
      <c r="M35" s="463">
        <v>4.12</v>
      </c>
    </row>
    <row r="36" spans="1:13" ht="12.75">
      <c r="A36" s="193"/>
      <c r="B36" s="196">
        <f t="shared" si="1"/>
        <v>29</v>
      </c>
      <c r="C36" s="432" t="s">
        <v>350</v>
      </c>
      <c r="D36" s="441" t="s">
        <v>370</v>
      </c>
      <c r="E36" s="442">
        <v>12</v>
      </c>
      <c r="F36" s="462">
        <f t="shared" si="2"/>
        <v>5.91</v>
      </c>
      <c r="G36" s="281">
        <f t="shared" si="3"/>
        <v>5.32</v>
      </c>
      <c r="H36" s="478">
        <f t="shared" si="4"/>
        <v>5.63</v>
      </c>
      <c r="I36" s="289">
        <f t="shared" si="5"/>
        <v>5.07</v>
      </c>
      <c r="J36" s="459">
        <f t="shared" si="6"/>
        <v>5.36</v>
      </c>
      <c r="K36" s="281">
        <f t="shared" si="7"/>
        <v>4.83</v>
      </c>
      <c r="L36" s="485">
        <f t="shared" si="8"/>
        <v>5.106</v>
      </c>
      <c r="M36" s="463">
        <v>4.6</v>
      </c>
    </row>
    <row r="37" spans="1:13" ht="12.75">
      <c r="A37" s="193"/>
      <c r="B37" s="196">
        <f t="shared" si="1"/>
        <v>30</v>
      </c>
      <c r="C37" s="432" t="s">
        <v>350</v>
      </c>
      <c r="D37" s="441" t="s">
        <v>371</v>
      </c>
      <c r="E37" s="442">
        <v>9</v>
      </c>
      <c r="F37" s="462">
        <f t="shared" si="2"/>
        <v>6.73</v>
      </c>
      <c r="G37" s="281">
        <f t="shared" si="3"/>
        <v>6.05</v>
      </c>
      <c r="H37" s="478">
        <f t="shared" si="4"/>
        <v>6.41</v>
      </c>
      <c r="I37" s="289">
        <f t="shared" si="5"/>
        <v>5.76</v>
      </c>
      <c r="J37" s="459">
        <f t="shared" si="6"/>
        <v>6.1</v>
      </c>
      <c r="K37" s="281">
        <f t="shared" si="7"/>
        <v>5.49</v>
      </c>
      <c r="L37" s="485">
        <f t="shared" si="8"/>
        <v>5.805300000000001</v>
      </c>
      <c r="M37" s="463">
        <v>5.23</v>
      </c>
    </row>
    <row r="38" spans="1:13" ht="12.75">
      <c r="A38" s="193"/>
      <c r="B38" s="196">
        <f t="shared" si="1"/>
        <v>31</v>
      </c>
      <c r="C38" s="432" t="s">
        <v>350</v>
      </c>
      <c r="D38" s="441" t="s">
        <v>372</v>
      </c>
      <c r="E38" s="442">
        <v>7</v>
      </c>
      <c r="F38" s="462">
        <f t="shared" si="2"/>
        <v>7.54</v>
      </c>
      <c r="G38" s="281">
        <f t="shared" si="3"/>
        <v>6.79</v>
      </c>
      <c r="H38" s="478">
        <f t="shared" si="4"/>
        <v>7.18</v>
      </c>
      <c r="I38" s="289">
        <f t="shared" si="5"/>
        <v>6.47</v>
      </c>
      <c r="J38" s="459">
        <f t="shared" si="6"/>
        <v>6.84</v>
      </c>
      <c r="K38" s="281">
        <f t="shared" si="7"/>
        <v>6.16</v>
      </c>
      <c r="L38" s="485">
        <f t="shared" si="8"/>
        <v>6.515700000000001</v>
      </c>
      <c r="M38" s="463">
        <v>5.87</v>
      </c>
    </row>
    <row r="39" spans="1:13" ht="12.75">
      <c r="A39" s="193"/>
      <c r="B39" s="196">
        <f t="shared" si="1"/>
        <v>32</v>
      </c>
      <c r="C39" s="432" t="s">
        <v>350</v>
      </c>
      <c r="D39" s="441" t="s">
        <v>373</v>
      </c>
      <c r="E39" s="442">
        <v>6</v>
      </c>
      <c r="F39" s="462">
        <f t="shared" si="2"/>
        <v>8.56</v>
      </c>
      <c r="G39" s="281">
        <f t="shared" si="3"/>
        <v>7.71</v>
      </c>
      <c r="H39" s="478">
        <f t="shared" si="4"/>
        <v>8.15</v>
      </c>
      <c r="I39" s="289">
        <f t="shared" si="5"/>
        <v>7.34</v>
      </c>
      <c r="J39" s="459">
        <f t="shared" si="6"/>
        <v>7.76</v>
      </c>
      <c r="K39" s="281">
        <f t="shared" si="7"/>
        <v>6.99</v>
      </c>
      <c r="L39" s="485">
        <f t="shared" si="8"/>
        <v>7.392600000000001</v>
      </c>
      <c r="M39" s="463">
        <v>6.66</v>
      </c>
    </row>
    <row r="40" spans="1:13" ht="12.75">
      <c r="A40" s="193"/>
      <c r="B40" s="196">
        <f t="shared" si="1"/>
        <v>33</v>
      </c>
      <c r="C40" s="432" t="s">
        <v>350</v>
      </c>
      <c r="D40" s="441" t="s">
        <v>374</v>
      </c>
      <c r="E40" s="442">
        <v>5</v>
      </c>
      <c r="F40" s="462">
        <f t="shared" si="2"/>
        <v>9.39</v>
      </c>
      <c r="G40" s="281">
        <f t="shared" si="3"/>
        <v>8.45</v>
      </c>
      <c r="H40" s="478">
        <f t="shared" si="4"/>
        <v>8.94</v>
      </c>
      <c r="I40" s="289">
        <f t="shared" si="5"/>
        <v>8.05</v>
      </c>
      <c r="J40" s="459">
        <f t="shared" si="6"/>
        <v>8.51</v>
      </c>
      <c r="K40" s="281">
        <f t="shared" si="7"/>
        <v>7.67</v>
      </c>
      <c r="L40" s="485">
        <f t="shared" si="8"/>
        <v>8.103</v>
      </c>
      <c r="M40" s="463">
        <v>7.3</v>
      </c>
    </row>
    <row r="41" spans="1:13" ht="12.75">
      <c r="A41" s="193"/>
      <c r="B41" s="196">
        <f t="shared" si="1"/>
        <v>34</v>
      </c>
      <c r="C41" s="432" t="s">
        <v>350</v>
      </c>
      <c r="D41" s="441" t="s">
        <v>523</v>
      </c>
      <c r="E41" s="442">
        <v>5</v>
      </c>
      <c r="F41" s="462">
        <f t="shared" si="2"/>
        <v>6.62</v>
      </c>
      <c r="G41" s="281">
        <f t="shared" si="3"/>
        <v>8.51</v>
      </c>
      <c r="H41" s="478">
        <f t="shared" si="4"/>
        <v>6.3</v>
      </c>
      <c r="I41" s="289">
        <f t="shared" si="5"/>
        <v>8.1</v>
      </c>
      <c r="J41" s="459">
        <f t="shared" si="6"/>
        <v>6</v>
      </c>
      <c r="K41" s="281">
        <f t="shared" si="7"/>
        <v>7.71</v>
      </c>
      <c r="L41" s="485">
        <v>5.71872</v>
      </c>
      <c r="M41" s="463">
        <v>7.34</v>
      </c>
    </row>
    <row r="42" spans="1:13" ht="12.75" customHeight="1">
      <c r="A42" s="193"/>
      <c r="B42" s="196">
        <f t="shared" si="1"/>
        <v>35</v>
      </c>
      <c r="C42" s="432" t="s">
        <v>350</v>
      </c>
      <c r="D42" s="441" t="s">
        <v>375</v>
      </c>
      <c r="E42" s="434">
        <v>3.5</v>
      </c>
      <c r="F42" s="462">
        <f t="shared" si="2"/>
        <v>11.2</v>
      </c>
      <c r="G42" s="281">
        <f t="shared" si="3"/>
        <v>10.1</v>
      </c>
      <c r="H42" s="478">
        <f t="shared" si="4"/>
        <v>10.67</v>
      </c>
      <c r="I42" s="289">
        <f t="shared" si="5"/>
        <v>9.62</v>
      </c>
      <c r="J42" s="459">
        <f t="shared" si="6"/>
        <v>10.16</v>
      </c>
      <c r="K42" s="281">
        <f t="shared" si="7"/>
        <v>9.16</v>
      </c>
      <c r="L42" s="485">
        <f aca="true" t="shared" si="9" ref="L42:L62">M42*1.11</f>
        <v>9.679200000000002</v>
      </c>
      <c r="M42" s="463">
        <v>8.72</v>
      </c>
    </row>
    <row r="43" spans="1:13" ht="12.75">
      <c r="A43" s="193"/>
      <c r="B43" s="196">
        <f t="shared" si="1"/>
        <v>36</v>
      </c>
      <c r="C43" s="432" t="s">
        <v>350</v>
      </c>
      <c r="D43" s="441" t="s">
        <v>376</v>
      </c>
      <c r="E43" s="442">
        <v>3</v>
      </c>
      <c r="F43" s="462">
        <f t="shared" si="2"/>
        <v>13.04</v>
      </c>
      <c r="G43" s="281">
        <f t="shared" si="3"/>
        <v>11.75</v>
      </c>
      <c r="H43" s="478">
        <f t="shared" si="4"/>
        <v>12.42</v>
      </c>
      <c r="I43" s="289">
        <f t="shared" si="5"/>
        <v>11.19</v>
      </c>
      <c r="J43" s="459">
        <f t="shared" si="6"/>
        <v>11.83</v>
      </c>
      <c r="K43" s="281">
        <f t="shared" si="7"/>
        <v>10.66</v>
      </c>
      <c r="L43" s="485">
        <f t="shared" si="9"/>
        <v>11.2665</v>
      </c>
      <c r="M43" s="463">
        <v>10.15</v>
      </c>
    </row>
    <row r="44" spans="1:13" ht="13.5" thickBot="1">
      <c r="A44" s="193"/>
      <c r="B44" s="201">
        <f t="shared" si="1"/>
        <v>37</v>
      </c>
      <c r="C44" s="435" t="s">
        <v>350</v>
      </c>
      <c r="D44" s="448" t="s">
        <v>377</v>
      </c>
      <c r="E44" s="449">
        <v>3</v>
      </c>
      <c r="F44" s="464">
        <f t="shared" si="2"/>
        <v>14.83</v>
      </c>
      <c r="G44" s="472">
        <f t="shared" si="3"/>
        <v>13.37</v>
      </c>
      <c r="H44" s="481">
        <f t="shared" si="4"/>
        <v>14.12</v>
      </c>
      <c r="I44" s="290">
        <f t="shared" si="5"/>
        <v>12.73</v>
      </c>
      <c r="J44" s="475">
        <f t="shared" si="6"/>
        <v>13.45</v>
      </c>
      <c r="K44" s="472">
        <f t="shared" si="7"/>
        <v>12.12</v>
      </c>
      <c r="L44" s="487">
        <f t="shared" si="9"/>
        <v>12.8094</v>
      </c>
      <c r="M44" s="465">
        <v>11.54</v>
      </c>
    </row>
    <row r="45" spans="1:13" ht="12.75">
      <c r="A45" s="193"/>
      <c r="B45" s="207">
        <f t="shared" si="1"/>
        <v>38</v>
      </c>
      <c r="C45" s="429" t="s">
        <v>350</v>
      </c>
      <c r="D45" s="446" t="s">
        <v>378</v>
      </c>
      <c r="E45" s="447">
        <v>15</v>
      </c>
      <c r="F45" s="468">
        <f t="shared" si="2"/>
        <v>5.5</v>
      </c>
      <c r="G45" s="287">
        <f t="shared" si="3"/>
        <v>4.95</v>
      </c>
      <c r="H45" s="482">
        <f t="shared" si="4"/>
        <v>5.24</v>
      </c>
      <c r="I45" s="483">
        <f t="shared" si="5"/>
        <v>4.71</v>
      </c>
      <c r="J45" s="476">
        <f t="shared" si="6"/>
        <v>4.99</v>
      </c>
      <c r="K45" s="287">
        <f t="shared" si="7"/>
        <v>4.49</v>
      </c>
      <c r="L45" s="488">
        <f t="shared" si="9"/>
        <v>4.750800000000001</v>
      </c>
      <c r="M45" s="469">
        <v>4.28</v>
      </c>
    </row>
    <row r="46" spans="1:13" ht="12.75">
      <c r="A46" s="193"/>
      <c r="B46" s="196">
        <f t="shared" si="1"/>
        <v>39</v>
      </c>
      <c r="C46" s="432" t="s">
        <v>350</v>
      </c>
      <c r="D46" s="441" t="s">
        <v>379</v>
      </c>
      <c r="E46" s="442">
        <v>15</v>
      </c>
      <c r="F46" s="462">
        <f t="shared" si="2"/>
        <v>5.5</v>
      </c>
      <c r="G46" s="281">
        <f t="shared" si="3"/>
        <v>4.95</v>
      </c>
      <c r="H46" s="478">
        <f t="shared" si="4"/>
        <v>5.24</v>
      </c>
      <c r="I46" s="289">
        <f t="shared" si="5"/>
        <v>4.71</v>
      </c>
      <c r="J46" s="459">
        <f t="shared" si="6"/>
        <v>4.99</v>
      </c>
      <c r="K46" s="281">
        <f t="shared" si="7"/>
        <v>4.49</v>
      </c>
      <c r="L46" s="485">
        <f t="shared" si="9"/>
        <v>4.750800000000001</v>
      </c>
      <c r="M46" s="463">
        <v>4.28</v>
      </c>
    </row>
    <row r="47" spans="1:13" ht="12.75">
      <c r="A47" s="193"/>
      <c r="B47" s="196">
        <f t="shared" si="1"/>
        <v>40</v>
      </c>
      <c r="C47" s="432" t="s">
        <v>350</v>
      </c>
      <c r="D47" s="441" t="s">
        <v>380</v>
      </c>
      <c r="E47" s="442">
        <v>10</v>
      </c>
      <c r="F47" s="462">
        <f t="shared" si="2"/>
        <v>6.73</v>
      </c>
      <c r="G47" s="281">
        <f t="shared" si="3"/>
        <v>6.05</v>
      </c>
      <c r="H47" s="478">
        <f t="shared" si="4"/>
        <v>6.41</v>
      </c>
      <c r="I47" s="289">
        <f t="shared" si="5"/>
        <v>5.76</v>
      </c>
      <c r="J47" s="459">
        <f t="shared" si="6"/>
        <v>6.1</v>
      </c>
      <c r="K47" s="281">
        <f t="shared" si="7"/>
        <v>5.49</v>
      </c>
      <c r="L47" s="485">
        <f t="shared" si="9"/>
        <v>5.805300000000001</v>
      </c>
      <c r="M47" s="463">
        <v>5.23</v>
      </c>
    </row>
    <row r="48" spans="1:13" ht="12.75">
      <c r="A48" s="193"/>
      <c r="B48" s="196">
        <f t="shared" si="1"/>
        <v>41</v>
      </c>
      <c r="C48" s="432" t="s">
        <v>350</v>
      </c>
      <c r="D48" s="441" t="s">
        <v>381</v>
      </c>
      <c r="E48" s="442">
        <v>8</v>
      </c>
      <c r="F48" s="462">
        <f t="shared" si="2"/>
        <v>7.54</v>
      </c>
      <c r="G48" s="281">
        <f t="shared" si="3"/>
        <v>6.79</v>
      </c>
      <c r="H48" s="478">
        <f t="shared" si="4"/>
        <v>7.18</v>
      </c>
      <c r="I48" s="289">
        <f t="shared" si="5"/>
        <v>6.47</v>
      </c>
      <c r="J48" s="459">
        <f t="shared" si="6"/>
        <v>6.84</v>
      </c>
      <c r="K48" s="281">
        <f t="shared" si="7"/>
        <v>6.16</v>
      </c>
      <c r="L48" s="485">
        <f t="shared" si="9"/>
        <v>6.515700000000001</v>
      </c>
      <c r="M48" s="463">
        <v>5.87</v>
      </c>
    </row>
    <row r="49" spans="1:13" ht="12.75">
      <c r="A49" s="193"/>
      <c r="B49" s="196">
        <f t="shared" si="1"/>
        <v>42</v>
      </c>
      <c r="C49" s="432" t="s">
        <v>350</v>
      </c>
      <c r="D49" s="441" t="s">
        <v>382</v>
      </c>
      <c r="E49" s="442">
        <v>7</v>
      </c>
      <c r="F49" s="462">
        <f t="shared" si="2"/>
        <v>8.77</v>
      </c>
      <c r="G49" s="281">
        <f t="shared" si="3"/>
        <v>7.9</v>
      </c>
      <c r="H49" s="478">
        <f t="shared" si="4"/>
        <v>8.35</v>
      </c>
      <c r="I49" s="289">
        <f t="shared" si="5"/>
        <v>7.52</v>
      </c>
      <c r="J49" s="459">
        <f t="shared" si="6"/>
        <v>7.95</v>
      </c>
      <c r="K49" s="281">
        <f t="shared" si="7"/>
        <v>7.16</v>
      </c>
      <c r="L49" s="485">
        <f t="shared" si="9"/>
        <v>7.570200000000001</v>
      </c>
      <c r="M49" s="463">
        <v>6.82</v>
      </c>
    </row>
    <row r="50" spans="1:13" ht="12.75">
      <c r="A50" s="193"/>
      <c r="B50" s="196">
        <f t="shared" si="1"/>
        <v>43</v>
      </c>
      <c r="C50" s="432" t="s">
        <v>350</v>
      </c>
      <c r="D50" s="441" t="s">
        <v>383</v>
      </c>
      <c r="E50" s="442">
        <v>6</v>
      </c>
      <c r="F50" s="462">
        <f t="shared" si="2"/>
        <v>9.58</v>
      </c>
      <c r="G50" s="281">
        <f t="shared" si="3"/>
        <v>8.63</v>
      </c>
      <c r="H50" s="478">
        <f t="shared" si="4"/>
        <v>9.12</v>
      </c>
      <c r="I50" s="289">
        <f t="shared" si="5"/>
        <v>8.22</v>
      </c>
      <c r="J50" s="459">
        <f t="shared" si="6"/>
        <v>8.69</v>
      </c>
      <c r="K50" s="281">
        <f t="shared" si="7"/>
        <v>7.83</v>
      </c>
      <c r="L50" s="485">
        <f t="shared" si="9"/>
        <v>8.280600000000002</v>
      </c>
      <c r="M50" s="463">
        <v>7.46</v>
      </c>
    </row>
    <row r="51" spans="1:13" ht="12.75">
      <c r="A51" s="193"/>
      <c r="B51" s="196">
        <f t="shared" si="1"/>
        <v>44</v>
      </c>
      <c r="C51" s="432" t="s">
        <v>350</v>
      </c>
      <c r="D51" s="441" t="s">
        <v>384</v>
      </c>
      <c r="E51" s="442">
        <v>5</v>
      </c>
      <c r="F51" s="462">
        <f t="shared" si="2"/>
        <v>10.4</v>
      </c>
      <c r="G51" s="281">
        <f t="shared" si="3"/>
        <v>9.36</v>
      </c>
      <c r="H51" s="478">
        <f t="shared" si="4"/>
        <v>9.9</v>
      </c>
      <c r="I51" s="289">
        <f t="shared" si="5"/>
        <v>8.91</v>
      </c>
      <c r="J51" s="459">
        <f t="shared" si="6"/>
        <v>9.43</v>
      </c>
      <c r="K51" s="281">
        <f t="shared" si="7"/>
        <v>8.49</v>
      </c>
      <c r="L51" s="485">
        <f t="shared" si="9"/>
        <v>8.9799</v>
      </c>
      <c r="M51" s="463">
        <v>8.09</v>
      </c>
    </row>
    <row r="52" spans="1:13" ht="12.75">
      <c r="A52" s="193"/>
      <c r="B52" s="196">
        <f t="shared" si="1"/>
        <v>45</v>
      </c>
      <c r="C52" s="432" t="s">
        <v>350</v>
      </c>
      <c r="D52" s="441" t="s">
        <v>385</v>
      </c>
      <c r="E52" s="442">
        <v>4</v>
      </c>
      <c r="F52" s="462">
        <f t="shared" si="2"/>
        <v>11.82</v>
      </c>
      <c r="G52" s="281">
        <f t="shared" si="3"/>
        <v>10.65</v>
      </c>
      <c r="H52" s="478">
        <f t="shared" si="4"/>
        <v>11.26</v>
      </c>
      <c r="I52" s="289">
        <f t="shared" si="5"/>
        <v>10.14</v>
      </c>
      <c r="J52" s="459">
        <f t="shared" si="6"/>
        <v>10.72</v>
      </c>
      <c r="K52" s="281">
        <f t="shared" si="7"/>
        <v>9.66</v>
      </c>
      <c r="L52" s="485">
        <f t="shared" si="9"/>
        <v>10.212</v>
      </c>
      <c r="M52" s="463">
        <v>9.2</v>
      </c>
    </row>
    <row r="53" spans="1:13" ht="12.75">
      <c r="A53" s="193"/>
      <c r="B53" s="196">
        <f t="shared" si="1"/>
        <v>46</v>
      </c>
      <c r="C53" s="432" t="s">
        <v>350</v>
      </c>
      <c r="D53" s="441" t="s">
        <v>386</v>
      </c>
      <c r="E53" s="442">
        <v>4</v>
      </c>
      <c r="F53" s="462">
        <f t="shared" si="2"/>
        <v>11.91</v>
      </c>
      <c r="G53" s="281">
        <f t="shared" si="3"/>
        <v>10.73</v>
      </c>
      <c r="H53" s="478">
        <f t="shared" si="4"/>
        <v>11.34</v>
      </c>
      <c r="I53" s="289">
        <f t="shared" si="5"/>
        <v>10.22</v>
      </c>
      <c r="J53" s="459">
        <f t="shared" si="6"/>
        <v>10.8</v>
      </c>
      <c r="K53" s="281">
        <f t="shared" si="7"/>
        <v>9.73</v>
      </c>
      <c r="L53" s="485">
        <f t="shared" si="9"/>
        <v>10.2897</v>
      </c>
      <c r="M53" s="463">
        <v>9.27</v>
      </c>
    </row>
    <row r="54" spans="1:13" ht="12.75">
      <c r="A54" s="193"/>
      <c r="B54" s="196">
        <f t="shared" si="1"/>
        <v>47</v>
      </c>
      <c r="C54" s="432" t="s">
        <v>350</v>
      </c>
      <c r="D54" s="441" t="s">
        <v>387</v>
      </c>
      <c r="E54" s="442">
        <v>3</v>
      </c>
      <c r="F54" s="462">
        <f t="shared" si="2"/>
        <v>12.41</v>
      </c>
      <c r="G54" s="281">
        <f t="shared" si="3"/>
        <v>11.18</v>
      </c>
      <c r="H54" s="478">
        <f t="shared" si="4"/>
        <v>11.82</v>
      </c>
      <c r="I54" s="289">
        <f t="shared" si="5"/>
        <v>10.65</v>
      </c>
      <c r="J54" s="459">
        <f t="shared" si="6"/>
        <v>11.26</v>
      </c>
      <c r="K54" s="281">
        <f t="shared" si="7"/>
        <v>10.14</v>
      </c>
      <c r="L54" s="485">
        <f t="shared" si="9"/>
        <v>10.722600000000002</v>
      </c>
      <c r="M54" s="463">
        <v>9.66</v>
      </c>
    </row>
    <row r="55" spans="1:13" ht="12.75">
      <c r="A55" s="193"/>
      <c r="B55" s="196">
        <f t="shared" si="1"/>
        <v>48</v>
      </c>
      <c r="C55" s="432" t="s">
        <v>350</v>
      </c>
      <c r="D55" s="441" t="s">
        <v>388</v>
      </c>
      <c r="E55" s="442">
        <v>2</v>
      </c>
      <c r="F55" s="462">
        <f t="shared" si="2"/>
        <v>16.31</v>
      </c>
      <c r="G55" s="281">
        <f t="shared" si="3"/>
        <v>14.69</v>
      </c>
      <c r="H55" s="478">
        <f t="shared" si="4"/>
        <v>15.53</v>
      </c>
      <c r="I55" s="289">
        <f t="shared" si="5"/>
        <v>13.99</v>
      </c>
      <c r="J55" s="459">
        <f t="shared" si="6"/>
        <v>14.79</v>
      </c>
      <c r="K55" s="281">
        <f t="shared" si="7"/>
        <v>13.32</v>
      </c>
      <c r="L55" s="485">
        <f t="shared" si="9"/>
        <v>14.0859</v>
      </c>
      <c r="M55" s="463">
        <v>12.69</v>
      </c>
    </row>
    <row r="56" spans="1:13" ht="13.5" thickBot="1">
      <c r="A56" s="193"/>
      <c r="B56" s="201">
        <f t="shared" si="1"/>
        <v>49</v>
      </c>
      <c r="C56" s="435" t="s">
        <v>350</v>
      </c>
      <c r="D56" s="448" t="s">
        <v>389</v>
      </c>
      <c r="E56" s="449">
        <v>2</v>
      </c>
      <c r="F56" s="466">
        <f t="shared" si="2"/>
        <v>20.37</v>
      </c>
      <c r="G56" s="471">
        <f t="shared" si="3"/>
        <v>18.35</v>
      </c>
      <c r="H56" s="479">
        <f t="shared" si="4"/>
        <v>19.4</v>
      </c>
      <c r="I56" s="480">
        <f t="shared" si="5"/>
        <v>17.48</v>
      </c>
      <c r="J56" s="474">
        <f t="shared" si="6"/>
        <v>18.48</v>
      </c>
      <c r="K56" s="471">
        <f t="shared" si="7"/>
        <v>16.65</v>
      </c>
      <c r="L56" s="486">
        <f t="shared" si="9"/>
        <v>17.6046</v>
      </c>
      <c r="M56" s="467">
        <v>15.86</v>
      </c>
    </row>
    <row r="57" spans="1:13" ht="12.75">
      <c r="A57" s="193"/>
      <c r="B57" s="207">
        <f t="shared" si="1"/>
        <v>50</v>
      </c>
      <c r="C57" s="429" t="s">
        <v>350</v>
      </c>
      <c r="D57" s="446" t="s">
        <v>390</v>
      </c>
      <c r="E57" s="447">
        <v>15</v>
      </c>
      <c r="F57" s="460">
        <f t="shared" si="2"/>
        <v>7.04</v>
      </c>
      <c r="G57" s="470">
        <f t="shared" si="3"/>
        <v>6.33</v>
      </c>
      <c r="H57" s="477">
        <f t="shared" si="4"/>
        <v>6.7</v>
      </c>
      <c r="I57" s="288">
        <f t="shared" si="5"/>
        <v>6.03</v>
      </c>
      <c r="J57" s="473">
        <f t="shared" si="6"/>
        <v>6.38</v>
      </c>
      <c r="K57" s="470">
        <f t="shared" si="7"/>
        <v>5.74</v>
      </c>
      <c r="L57" s="484">
        <f t="shared" si="9"/>
        <v>6.0717</v>
      </c>
      <c r="M57" s="461">
        <v>5.47</v>
      </c>
    </row>
    <row r="58" spans="1:13" ht="12.75">
      <c r="A58" s="193"/>
      <c r="B58" s="196">
        <f t="shared" si="1"/>
        <v>51</v>
      </c>
      <c r="C58" s="432" t="s">
        <v>350</v>
      </c>
      <c r="D58" s="441" t="s">
        <v>391</v>
      </c>
      <c r="E58" s="442">
        <v>12</v>
      </c>
      <c r="F58" s="462">
        <f t="shared" si="2"/>
        <v>7.13</v>
      </c>
      <c r="G58" s="281">
        <f t="shared" si="3"/>
        <v>6.43</v>
      </c>
      <c r="H58" s="478">
        <f t="shared" si="4"/>
        <v>6.79</v>
      </c>
      <c r="I58" s="289">
        <f t="shared" si="5"/>
        <v>6.12</v>
      </c>
      <c r="J58" s="459">
        <f t="shared" si="6"/>
        <v>6.47</v>
      </c>
      <c r="K58" s="281">
        <f t="shared" si="7"/>
        <v>5.83</v>
      </c>
      <c r="L58" s="485">
        <f t="shared" si="9"/>
        <v>6.160500000000001</v>
      </c>
      <c r="M58" s="463">
        <v>5.55</v>
      </c>
    </row>
    <row r="59" spans="1:13" ht="12.75">
      <c r="A59" s="193"/>
      <c r="B59" s="196">
        <f t="shared" si="1"/>
        <v>52</v>
      </c>
      <c r="C59" s="432" t="s">
        <v>350</v>
      </c>
      <c r="D59" s="441" t="s">
        <v>392</v>
      </c>
      <c r="E59" s="442">
        <v>10</v>
      </c>
      <c r="F59" s="462">
        <f t="shared" si="2"/>
        <v>7.95</v>
      </c>
      <c r="G59" s="281">
        <f t="shared" si="3"/>
        <v>7.17</v>
      </c>
      <c r="H59" s="478">
        <f t="shared" si="4"/>
        <v>7.57</v>
      </c>
      <c r="I59" s="289">
        <f t="shared" si="5"/>
        <v>6.83</v>
      </c>
      <c r="J59" s="459">
        <f t="shared" si="6"/>
        <v>7.21</v>
      </c>
      <c r="K59" s="281">
        <f t="shared" si="7"/>
        <v>6.5</v>
      </c>
      <c r="L59" s="485">
        <f t="shared" si="9"/>
        <v>6.870900000000001</v>
      </c>
      <c r="M59" s="463">
        <v>6.19</v>
      </c>
    </row>
    <row r="60" spans="1:13" ht="12.75">
      <c r="A60" s="193"/>
      <c r="B60" s="196">
        <f t="shared" si="1"/>
        <v>53</v>
      </c>
      <c r="C60" s="432" t="s">
        <v>350</v>
      </c>
      <c r="D60" s="441" t="s">
        <v>393</v>
      </c>
      <c r="E60" s="442">
        <v>8</v>
      </c>
      <c r="F60" s="462">
        <f t="shared" si="2"/>
        <v>9.18</v>
      </c>
      <c r="G60" s="281">
        <f t="shared" si="3"/>
        <v>8.27</v>
      </c>
      <c r="H60" s="478">
        <f t="shared" si="4"/>
        <v>8.74</v>
      </c>
      <c r="I60" s="289">
        <f t="shared" si="5"/>
        <v>7.88</v>
      </c>
      <c r="J60" s="459">
        <f t="shared" si="6"/>
        <v>8.32</v>
      </c>
      <c r="K60" s="281">
        <f t="shared" si="7"/>
        <v>7.5</v>
      </c>
      <c r="L60" s="485">
        <f t="shared" si="9"/>
        <v>7.925400000000001</v>
      </c>
      <c r="M60" s="463">
        <v>7.14</v>
      </c>
    </row>
    <row r="61" spans="1:13" ht="12.75">
      <c r="A61" s="193"/>
      <c r="B61" s="196">
        <f t="shared" si="1"/>
        <v>54</v>
      </c>
      <c r="C61" s="432" t="s">
        <v>350</v>
      </c>
      <c r="D61" s="441" t="s">
        <v>394</v>
      </c>
      <c r="E61" s="442">
        <v>6</v>
      </c>
      <c r="F61" s="462">
        <f t="shared" si="2"/>
        <v>10.8</v>
      </c>
      <c r="G61" s="281">
        <f t="shared" si="3"/>
        <v>9.73</v>
      </c>
      <c r="H61" s="478">
        <f t="shared" si="4"/>
        <v>10.29</v>
      </c>
      <c r="I61" s="289">
        <f t="shared" si="5"/>
        <v>9.27</v>
      </c>
      <c r="J61" s="459">
        <f t="shared" si="6"/>
        <v>9.8</v>
      </c>
      <c r="K61" s="281">
        <f t="shared" si="7"/>
        <v>8.83</v>
      </c>
      <c r="L61" s="485">
        <f t="shared" si="9"/>
        <v>9.3351</v>
      </c>
      <c r="M61" s="463">
        <v>8.41</v>
      </c>
    </row>
    <row r="62" spans="1:13" ht="12.75">
      <c r="A62" s="193"/>
      <c r="B62" s="196">
        <f t="shared" si="1"/>
        <v>55</v>
      </c>
      <c r="C62" s="432" t="s">
        <v>350</v>
      </c>
      <c r="D62" s="441" t="s">
        <v>395</v>
      </c>
      <c r="E62" s="442">
        <v>5</v>
      </c>
      <c r="F62" s="462">
        <f t="shared" si="2"/>
        <v>11.41</v>
      </c>
      <c r="G62" s="281">
        <f t="shared" si="3"/>
        <v>10.28</v>
      </c>
      <c r="H62" s="478">
        <f t="shared" si="4"/>
        <v>10.87</v>
      </c>
      <c r="I62" s="289">
        <f t="shared" si="5"/>
        <v>9.79</v>
      </c>
      <c r="J62" s="459">
        <f t="shared" si="6"/>
        <v>10.35</v>
      </c>
      <c r="K62" s="281">
        <f t="shared" si="7"/>
        <v>9.32</v>
      </c>
      <c r="L62" s="485">
        <f t="shared" si="9"/>
        <v>9.856800000000002</v>
      </c>
      <c r="M62" s="463">
        <v>8.88</v>
      </c>
    </row>
    <row r="63" spans="1:13" ht="12.75">
      <c r="A63" s="193"/>
      <c r="B63" s="196">
        <f t="shared" si="1"/>
        <v>56</v>
      </c>
      <c r="C63" s="432" t="s">
        <v>350</v>
      </c>
      <c r="D63" s="441" t="s">
        <v>524</v>
      </c>
      <c r="E63" s="442">
        <v>5</v>
      </c>
      <c r="F63" s="462">
        <f t="shared" si="2"/>
        <v>13.39</v>
      </c>
      <c r="G63" s="281">
        <f t="shared" si="3"/>
        <v>12.05</v>
      </c>
      <c r="H63" s="478">
        <f t="shared" si="4"/>
        <v>12.75</v>
      </c>
      <c r="I63" s="289">
        <f t="shared" si="5"/>
        <v>11.48</v>
      </c>
      <c r="J63" s="459">
        <f t="shared" si="6"/>
        <v>12.14</v>
      </c>
      <c r="K63" s="281">
        <f t="shared" si="7"/>
        <v>10.93</v>
      </c>
      <c r="L63" s="485">
        <f>L64*0.98</f>
        <v>11.563314000000002</v>
      </c>
      <c r="M63" s="463">
        <v>10.41</v>
      </c>
    </row>
    <row r="64" spans="1:13" ht="12.75">
      <c r="A64" s="193"/>
      <c r="B64" s="196">
        <f t="shared" si="1"/>
        <v>57</v>
      </c>
      <c r="C64" s="432" t="s">
        <v>350</v>
      </c>
      <c r="D64" s="441" t="s">
        <v>396</v>
      </c>
      <c r="E64" s="442">
        <v>4</v>
      </c>
      <c r="F64" s="462">
        <f t="shared" si="2"/>
        <v>13.66</v>
      </c>
      <c r="G64" s="281">
        <f t="shared" si="3"/>
        <v>12.31</v>
      </c>
      <c r="H64" s="478">
        <f t="shared" si="4"/>
        <v>13.01</v>
      </c>
      <c r="I64" s="289">
        <f t="shared" si="5"/>
        <v>11.72</v>
      </c>
      <c r="J64" s="459">
        <f t="shared" si="6"/>
        <v>12.39</v>
      </c>
      <c r="K64" s="281">
        <f t="shared" si="7"/>
        <v>11.16</v>
      </c>
      <c r="L64" s="485">
        <f aca="true" t="shared" si="10" ref="L64:L71">M64*1.11</f>
        <v>11.799300000000002</v>
      </c>
      <c r="M64" s="463">
        <v>10.63</v>
      </c>
    </row>
    <row r="65" spans="1:13" ht="12.75">
      <c r="A65" s="193"/>
      <c r="B65" s="196">
        <f t="shared" si="1"/>
        <v>58</v>
      </c>
      <c r="C65" s="432" t="s">
        <v>350</v>
      </c>
      <c r="D65" s="441" t="s">
        <v>397</v>
      </c>
      <c r="E65" s="442">
        <v>4</v>
      </c>
      <c r="F65" s="462">
        <f t="shared" si="2"/>
        <v>13.73</v>
      </c>
      <c r="G65" s="281">
        <f t="shared" si="3"/>
        <v>12.37</v>
      </c>
      <c r="H65" s="478">
        <f t="shared" si="4"/>
        <v>13.08</v>
      </c>
      <c r="I65" s="289">
        <f t="shared" si="5"/>
        <v>11.78</v>
      </c>
      <c r="J65" s="459">
        <f t="shared" si="6"/>
        <v>12.46</v>
      </c>
      <c r="K65" s="281">
        <f t="shared" si="7"/>
        <v>11.22</v>
      </c>
      <c r="L65" s="485">
        <f t="shared" si="10"/>
        <v>11.8659</v>
      </c>
      <c r="M65" s="463">
        <v>10.69</v>
      </c>
    </row>
    <row r="66" spans="1:13" ht="12.75">
      <c r="A66" s="193"/>
      <c r="B66" s="196">
        <f t="shared" si="1"/>
        <v>59</v>
      </c>
      <c r="C66" s="432" t="s">
        <v>350</v>
      </c>
      <c r="D66" s="441" t="s">
        <v>398</v>
      </c>
      <c r="E66" s="442">
        <v>2.5</v>
      </c>
      <c r="F66" s="462">
        <f t="shared" si="2"/>
        <v>16.52</v>
      </c>
      <c r="G66" s="281">
        <f t="shared" si="3"/>
        <v>14.87</v>
      </c>
      <c r="H66" s="478">
        <f t="shared" si="4"/>
        <v>15.73</v>
      </c>
      <c r="I66" s="289">
        <f t="shared" si="5"/>
        <v>14.16</v>
      </c>
      <c r="J66" s="459">
        <f t="shared" si="6"/>
        <v>14.98</v>
      </c>
      <c r="K66" s="281">
        <f t="shared" si="7"/>
        <v>13.49</v>
      </c>
      <c r="L66" s="485">
        <f t="shared" si="10"/>
        <v>14.2635</v>
      </c>
      <c r="M66" s="463">
        <v>12.85</v>
      </c>
    </row>
    <row r="67" spans="1:13" ht="12.75">
      <c r="A67" s="193"/>
      <c r="B67" s="196">
        <f t="shared" si="1"/>
        <v>60</v>
      </c>
      <c r="C67" s="432" t="s">
        <v>350</v>
      </c>
      <c r="D67" s="441" t="s">
        <v>399</v>
      </c>
      <c r="E67" s="442">
        <v>2</v>
      </c>
      <c r="F67" s="462">
        <f t="shared" si="2"/>
        <v>19.16</v>
      </c>
      <c r="G67" s="281">
        <f t="shared" si="3"/>
        <v>17.26</v>
      </c>
      <c r="H67" s="478">
        <f t="shared" si="4"/>
        <v>18.25</v>
      </c>
      <c r="I67" s="289">
        <f t="shared" si="5"/>
        <v>16.44</v>
      </c>
      <c r="J67" s="459">
        <f t="shared" si="6"/>
        <v>17.38</v>
      </c>
      <c r="K67" s="281">
        <f t="shared" si="7"/>
        <v>15.66</v>
      </c>
      <c r="L67" s="485">
        <f t="shared" si="10"/>
        <v>16.5501</v>
      </c>
      <c r="M67" s="463">
        <v>14.91</v>
      </c>
    </row>
    <row r="68" spans="1:13" ht="12.75">
      <c r="A68" s="193"/>
      <c r="B68" s="196">
        <f t="shared" si="1"/>
        <v>61</v>
      </c>
      <c r="C68" s="432" t="s">
        <v>350</v>
      </c>
      <c r="D68" s="441" t="s">
        <v>400</v>
      </c>
      <c r="E68" s="442">
        <v>1.7</v>
      </c>
      <c r="F68" s="462">
        <f t="shared" si="2"/>
        <v>22.22</v>
      </c>
      <c r="G68" s="281">
        <f t="shared" si="3"/>
        <v>20.01</v>
      </c>
      <c r="H68" s="478">
        <f t="shared" si="4"/>
        <v>21.16</v>
      </c>
      <c r="I68" s="289">
        <f t="shared" si="5"/>
        <v>19.06</v>
      </c>
      <c r="J68" s="459">
        <f t="shared" si="6"/>
        <v>20.15</v>
      </c>
      <c r="K68" s="281">
        <f t="shared" si="7"/>
        <v>18.15</v>
      </c>
      <c r="L68" s="485">
        <f t="shared" si="10"/>
        <v>19.1919</v>
      </c>
      <c r="M68" s="463">
        <v>17.29</v>
      </c>
    </row>
    <row r="69" spans="1:13" ht="12.75">
      <c r="A69" s="193"/>
      <c r="B69" s="196">
        <f t="shared" si="1"/>
        <v>62</v>
      </c>
      <c r="C69" s="432" t="s">
        <v>350</v>
      </c>
      <c r="D69" s="441" t="s">
        <v>401</v>
      </c>
      <c r="E69" s="442">
        <v>1.3</v>
      </c>
      <c r="F69" s="462">
        <f t="shared" si="2"/>
        <v>27.51</v>
      </c>
      <c r="G69" s="281">
        <f t="shared" si="3"/>
        <v>24.78</v>
      </c>
      <c r="H69" s="478">
        <f t="shared" si="4"/>
        <v>26.2</v>
      </c>
      <c r="I69" s="289">
        <f t="shared" si="5"/>
        <v>23.6</v>
      </c>
      <c r="J69" s="459">
        <f t="shared" si="6"/>
        <v>24.95</v>
      </c>
      <c r="K69" s="281">
        <f t="shared" si="7"/>
        <v>22.48</v>
      </c>
      <c r="L69" s="485">
        <f t="shared" si="10"/>
        <v>23.765100000000004</v>
      </c>
      <c r="M69" s="463">
        <v>21.41</v>
      </c>
    </row>
    <row r="70" spans="1:13" ht="12.75">
      <c r="A70" s="193"/>
      <c r="B70" s="196">
        <f t="shared" si="1"/>
        <v>63</v>
      </c>
      <c r="C70" s="432" t="s">
        <v>350</v>
      </c>
      <c r="D70" s="441" t="s">
        <v>402</v>
      </c>
      <c r="E70" s="442">
        <v>1</v>
      </c>
      <c r="F70" s="462">
        <f t="shared" si="2"/>
        <v>32.4</v>
      </c>
      <c r="G70" s="281">
        <f t="shared" si="3"/>
        <v>29.19</v>
      </c>
      <c r="H70" s="478">
        <f t="shared" si="4"/>
        <v>30.86</v>
      </c>
      <c r="I70" s="289">
        <f t="shared" si="5"/>
        <v>27.8</v>
      </c>
      <c r="J70" s="459">
        <f t="shared" si="6"/>
        <v>29.39</v>
      </c>
      <c r="K70" s="281">
        <f t="shared" si="7"/>
        <v>26.48</v>
      </c>
      <c r="L70" s="485">
        <f t="shared" si="10"/>
        <v>27.994200000000003</v>
      </c>
      <c r="M70" s="463">
        <v>25.22</v>
      </c>
    </row>
    <row r="71" spans="1:13" ht="13.5" thickBot="1">
      <c r="A71" s="193"/>
      <c r="B71" s="201">
        <f t="shared" si="1"/>
        <v>64</v>
      </c>
      <c r="C71" s="435" t="s">
        <v>350</v>
      </c>
      <c r="D71" s="448" t="s">
        <v>403</v>
      </c>
      <c r="E71" s="449">
        <v>1</v>
      </c>
      <c r="F71" s="464">
        <f t="shared" si="2"/>
        <v>44.85</v>
      </c>
      <c r="G71" s="472">
        <f t="shared" si="3"/>
        <v>40.4</v>
      </c>
      <c r="H71" s="481">
        <f t="shared" si="4"/>
        <v>42.71</v>
      </c>
      <c r="I71" s="290">
        <f t="shared" si="5"/>
        <v>38.48</v>
      </c>
      <c r="J71" s="475">
        <f t="shared" si="6"/>
        <v>40.68</v>
      </c>
      <c r="K71" s="472">
        <f t="shared" si="7"/>
        <v>36.65</v>
      </c>
      <c r="L71" s="487">
        <f t="shared" si="10"/>
        <v>38.739000000000004</v>
      </c>
      <c r="M71" s="465">
        <v>34.9</v>
      </c>
    </row>
    <row r="72" spans="1:13" ht="12.75">
      <c r="A72" s="193"/>
      <c r="B72" s="207">
        <f t="shared" si="1"/>
        <v>65</v>
      </c>
      <c r="C72" s="450" t="s">
        <v>350</v>
      </c>
      <c r="D72" s="451" t="s">
        <v>525</v>
      </c>
      <c r="E72" s="452">
        <v>5</v>
      </c>
      <c r="F72" s="468">
        <f t="shared" si="2"/>
        <v>17.12</v>
      </c>
      <c r="G72" s="287">
        <f t="shared" si="3"/>
        <v>15.5</v>
      </c>
      <c r="H72" s="482">
        <f t="shared" si="4"/>
        <v>16.3</v>
      </c>
      <c r="I72" s="483">
        <f t="shared" si="5"/>
        <v>14.76</v>
      </c>
      <c r="J72" s="476">
        <f t="shared" si="6"/>
        <v>15.52</v>
      </c>
      <c r="K72" s="287">
        <f t="shared" si="7"/>
        <v>14.06</v>
      </c>
      <c r="L72" s="488">
        <f>L73*0.98</f>
        <v>14.783202000000001</v>
      </c>
      <c r="M72" s="469">
        <v>13.39</v>
      </c>
    </row>
    <row r="73" spans="1:13" ht="12.75">
      <c r="A73" s="193"/>
      <c r="B73" s="196">
        <f t="shared" si="1"/>
        <v>66</v>
      </c>
      <c r="C73" s="432" t="s">
        <v>350</v>
      </c>
      <c r="D73" s="453" t="s">
        <v>526</v>
      </c>
      <c r="E73" s="454">
        <v>4.5</v>
      </c>
      <c r="F73" s="462">
        <f aca="true" t="shared" si="11" ref="F73:F91">ROUND(H73*1.05,2)</f>
        <v>17.46</v>
      </c>
      <c r="G73" s="281">
        <f aca="true" t="shared" si="12" ref="G73:G95">ROUND(I73*1.05,2)</f>
        <v>15.73</v>
      </c>
      <c r="H73" s="478">
        <f aca="true" t="shared" si="13" ref="H73:H91">ROUND(J73*1.05,2)</f>
        <v>16.63</v>
      </c>
      <c r="I73" s="289">
        <f aca="true" t="shared" si="14" ref="I73:I95">ROUND(K73*1.05,2)</f>
        <v>14.98</v>
      </c>
      <c r="J73" s="459">
        <f aca="true" t="shared" si="15" ref="J73:J91">ROUND(L73*1.05,2)</f>
        <v>15.84</v>
      </c>
      <c r="K73" s="281">
        <f aca="true" t="shared" si="16" ref="K73:K95">ROUND(M73*1.05,2)</f>
        <v>14.27</v>
      </c>
      <c r="L73" s="485">
        <f aca="true" t="shared" si="17" ref="L73:L91">M73*1.11</f>
        <v>15.084900000000001</v>
      </c>
      <c r="M73" s="463">
        <v>13.59</v>
      </c>
    </row>
    <row r="74" spans="1:13" ht="12.75">
      <c r="A74" s="193"/>
      <c r="B74" s="196">
        <f t="shared" si="1"/>
        <v>67</v>
      </c>
      <c r="C74" s="432" t="s">
        <v>350</v>
      </c>
      <c r="D74" s="453" t="s">
        <v>404</v>
      </c>
      <c r="E74" s="454">
        <v>4.5</v>
      </c>
      <c r="F74" s="462">
        <f t="shared" si="11"/>
        <v>17.72</v>
      </c>
      <c r="G74" s="281">
        <f t="shared" si="12"/>
        <v>15.97</v>
      </c>
      <c r="H74" s="478">
        <f t="shared" si="13"/>
        <v>16.88</v>
      </c>
      <c r="I74" s="289">
        <f t="shared" si="14"/>
        <v>15.21</v>
      </c>
      <c r="J74" s="459">
        <f t="shared" si="15"/>
        <v>16.08</v>
      </c>
      <c r="K74" s="281">
        <f t="shared" si="16"/>
        <v>14.49</v>
      </c>
      <c r="L74" s="485">
        <f t="shared" si="17"/>
        <v>15.318000000000001</v>
      </c>
      <c r="M74" s="463">
        <v>13.8</v>
      </c>
    </row>
    <row r="75" spans="1:13" ht="12.75">
      <c r="A75" s="193"/>
      <c r="B75" s="196">
        <f t="shared" si="1"/>
        <v>68</v>
      </c>
      <c r="C75" s="432" t="s">
        <v>350</v>
      </c>
      <c r="D75" s="441" t="s">
        <v>405</v>
      </c>
      <c r="E75" s="455">
        <v>4.5</v>
      </c>
      <c r="F75" s="462">
        <f t="shared" si="11"/>
        <v>19.78</v>
      </c>
      <c r="G75" s="281">
        <f t="shared" si="12"/>
        <v>17.82</v>
      </c>
      <c r="H75" s="478">
        <f t="shared" si="13"/>
        <v>18.84</v>
      </c>
      <c r="I75" s="289">
        <f t="shared" si="14"/>
        <v>16.97</v>
      </c>
      <c r="J75" s="459">
        <f t="shared" si="15"/>
        <v>17.94</v>
      </c>
      <c r="K75" s="281">
        <f t="shared" si="16"/>
        <v>16.16</v>
      </c>
      <c r="L75" s="485">
        <f t="shared" si="17"/>
        <v>17.082900000000002</v>
      </c>
      <c r="M75" s="463">
        <v>15.39</v>
      </c>
    </row>
    <row r="76" spans="1:13" ht="12.75">
      <c r="A76" s="193"/>
      <c r="B76" s="196">
        <f aca="true" t="shared" si="18" ref="B76:B91">1+B75</f>
        <v>69</v>
      </c>
      <c r="C76" s="432" t="s">
        <v>350</v>
      </c>
      <c r="D76" s="441" t="s">
        <v>406</v>
      </c>
      <c r="E76" s="454">
        <v>2.5</v>
      </c>
      <c r="F76" s="462">
        <f t="shared" si="11"/>
        <v>21.6</v>
      </c>
      <c r="G76" s="281">
        <f t="shared" si="12"/>
        <v>19.46</v>
      </c>
      <c r="H76" s="478">
        <f t="shared" si="13"/>
        <v>20.57</v>
      </c>
      <c r="I76" s="289">
        <f t="shared" si="14"/>
        <v>18.53</v>
      </c>
      <c r="J76" s="459">
        <f t="shared" si="15"/>
        <v>19.59</v>
      </c>
      <c r="K76" s="281">
        <f t="shared" si="16"/>
        <v>17.65</v>
      </c>
      <c r="L76" s="485">
        <f t="shared" si="17"/>
        <v>18.6591</v>
      </c>
      <c r="M76" s="463">
        <v>16.81</v>
      </c>
    </row>
    <row r="77" spans="1:13" ht="12.75">
      <c r="A77" s="193"/>
      <c r="B77" s="196">
        <f t="shared" si="18"/>
        <v>70</v>
      </c>
      <c r="C77" s="432" t="s">
        <v>350</v>
      </c>
      <c r="D77" s="441" t="s">
        <v>407</v>
      </c>
      <c r="E77" s="454">
        <v>2.5</v>
      </c>
      <c r="F77" s="462">
        <f t="shared" si="11"/>
        <v>21.6</v>
      </c>
      <c r="G77" s="281">
        <f t="shared" si="12"/>
        <v>19.46</v>
      </c>
      <c r="H77" s="478">
        <f t="shared" si="13"/>
        <v>20.57</v>
      </c>
      <c r="I77" s="289">
        <f t="shared" si="14"/>
        <v>18.53</v>
      </c>
      <c r="J77" s="459">
        <f t="shared" si="15"/>
        <v>19.59</v>
      </c>
      <c r="K77" s="281">
        <f t="shared" si="16"/>
        <v>17.65</v>
      </c>
      <c r="L77" s="485">
        <f t="shared" si="17"/>
        <v>18.6591</v>
      </c>
      <c r="M77" s="463">
        <v>16.81</v>
      </c>
    </row>
    <row r="78" spans="1:13" ht="12.75">
      <c r="A78" s="193"/>
      <c r="B78" s="196">
        <f t="shared" si="18"/>
        <v>71</v>
      </c>
      <c r="C78" s="432" t="s">
        <v>350</v>
      </c>
      <c r="D78" s="441" t="s">
        <v>408</v>
      </c>
      <c r="E78" s="454">
        <v>1.8</v>
      </c>
      <c r="F78" s="462">
        <f t="shared" si="11"/>
        <v>24.26</v>
      </c>
      <c r="G78" s="281">
        <f t="shared" si="12"/>
        <v>21.85</v>
      </c>
      <c r="H78" s="478">
        <f t="shared" si="13"/>
        <v>23.1</v>
      </c>
      <c r="I78" s="289">
        <f t="shared" si="14"/>
        <v>20.81</v>
      </c>
      <c r="J78" s="459">
        <f t="shared" si="15"/>
        <v>22</v>
      </c>
      <c r="K78" s="281">
        <f t="shared" si="16"/>
        <v>19.82</v>
      </c>
      <c r="L78" s="485">
        <f t="shared" si="17"/>
        <v>20.9568</v>
      </c>
      <c r="M78" s="463">
        <v>18.88</v>
      </c>
    </row>
    <row r="79" spans="1:13" ht="12.75">
      <c r="A79" s="193"/>
      <c r="B79" s="196">
        <f t="shared" si="18"/>
        <v>72</v>
      </c>
      <c r="C79" s="432" t="s">
        <v>350</v>
      </c>
      <c r="D79" s="441" t="s">
        <v>409</v>
      </c>
      <c r="E79" s="454">
        <v>1.5</v>
      </c>
      <c r="F79" s="462">
        <f t="shared" si="11"/>
        <v>28.13</v>
      </c>
      <c r="G79" s="281">
        <f t="shared" si="12"/>
        <v>25.34</v>
      </c>
      <c r="H79" s="478">
        <f t="shared" si="13"/>
        <v>26.79</v>
      </c>
      <c r="I79" s="289">
        <f t="shared" si="14"/>
        <v>24.13</v>
      </c>
      <c r="J79" s="459">
        <f t="shared" si="15"/>
        <v>25.51</v>
      </c>
      <c r="K79" s="281">
        <f t="shared" si="16"/>
        <v>22.98</v>
      </c>
      <c r="L79" s="485">
        <f t="shared" si="17"/>
        <v>24.297900000000002</v>
      </c>
      <c r="M79" s="463">
        <v>21.89</v>
      </c>
    </row>
    <row r="80" spans="1:13" ht="12.75">
      <c r="A80" s="193"/>
      <c r="B80" s="196">
        <f t="shared" si="18"/>
        <v>73</v>
      </c>
      <c r="C80" s="432" t="s">
        <v>350</v>
      </c>
      <c r="D80" s="441" t="s">
        <v>410</v>
      </c>
      <c r="E80" s="454">
        <v>1.3</v>
      </c>
      <c r="F80" s="462">
        <f t="shared" si="11"/>
        <v>32.2</v>
      </c>
      <c r="G80" s="281">
        <f t="shared" si="12"/>
        <v>29.01</v>
      </c>
      <c r="H80" s="478">
        <f t="shared" si="13"/>
        <v>30.67</v>
      </c>
      <c r="I80" s="289">
        <f t="shared" si="14"/>
        <v>27.63</v>
      </c>
      <c r="J80" s="459">
        <f t="shared" si="15"/>
        <v>29.21</v>
      </c>
      <c r="K80" s="281">
        <f t="shared" si="16"/>
        <v>26.31</v>
      </c>
      <c r="L80" s="485">
        <f t="shared" si="17"/>
        <v>27.8166</v>
      </c>
      <c r="M80" s="463">
        <v>25.06</v>
      </c>
    </row>
    <row r="81" spans="1:13" ht="12.75">
      <c r="A81" s="193"/>
      <c r="B81" s="196">
        <f t="shared" si="18"/>
        <v>74</v>
      </c>
      <c r="C81" s="432" t="s">
        <v>350</v>
      </c>
      <c r="D81" s="441" t="s">
        <v>411</v>
      </c>
      <c r="E81" s="454">
        <v>1</v>
      </c>
      <c r="F81" s="462">
        <f t="shared" si="11"/>
        <v>38.33</v>
      </c>
      <c r="G81" s="281">
        <f t="shared" si="12"/>
        <v>34.52</v>
      </c>
      <c r="H81" s="478">
        <f t="shared" si="13"/>
        <v>36.5</v>
      </c>
      <c r="I81" s="289">
        <f t="shared" si="14"/>
        <v>32.88</v>
      </c>
      <c r="J81" s="459">
        <f t="shared" si="15"/>
        <v>34.76</v>
      </c>
      <c r="K81" s="281">
        <f t="shared" si="16"/>
        <v>31.31</v>
      </c>
      <c r="L81" s="485">
        <f t="shared" si="17"/>
        <v>33.1002</v>
      </c>
      <c r="M81" s="463">
        <v>29.82</v>
      </c>
    </row>
    <row r="82" spans="1:13" ht="12.75">
      <c r="A82" s="193"/>
      <c r="B82" s="196">
        <f t="shared" si="18"/>
        <v>75</v>
      </c>
      <c r="C82" s="432" t="s">
        <v>350</v>
      </c>
      <c r="D82" s="441" t="s">
        <v>412</v>
      </c>
      <c r="E82" s="454">
        <v>0.8</v>
      </c>
      <c r="F82" s="462">
        <f t="shared" si="11"/>
        <v>44.44</v>
      </c>
      <c r="G82" s="281">
        <f t="shared" si="12"/>
        <v>40.04</v>
      </c>
      <c r="H82" s="478">
        <f t="shared" si="13"/>
        <v>42.32</v>
      </c>
      <c r="I82" s="289">
        <f t="shared" si="14"/>
        <v>38.13</v>
      </c>
      <c r="J82" s="459">
        <f t="shared" si="15"/>
        <v>40.3</v>
      </c>
      <c r="K82" s="281">
        <f t="shared" si="16"/>
        <v>36.31</v>
      </c>
      <c r="L82" s="485">
        <f t="shared" si="17"/>
        <v>38.3838</v>
      </c>
      <c r="M82" s="463">
        <v>34.58</v>
      </c>
    </row>
    <row r="83" spans="1:13" ht="12.75">
      <c r="A83" s="193"/>
      <c r="B83" s="196">
        <f t="shared" si="18"/>
        <v>76</v>
      </c>
      <c r="C83" s="432" t="s">
        <v>350</v>
      </c>
      <c r="D83" s="441" t="s">
        <v>413</v>
      </c>
      <c r="E83" s="454">
        <v>0.6</v>
      </c>
      <c r="F83" s="462">
        <f t="shared" si="11"/>
        <v>51.88</v>
      </c>
      <c r="G83" s="281">
        <f t="shared" si="12"/>
        <v>46.75</v>
      </c>
      <c r="H83" s="478">
        <f t="shared" si="13"/>
        <v>49.41</v>
      </c>
      <c r="I83" s="289">
        <f t="shared" si="14"/>
        <v>44.52</v>
      </c>
      <c r="J83" s="459">
        <f t="shared" si="15"/>
        <v>47.06</v>
      </c>
      <c r="K83" s="281">
        <f t="shared" si="16"/>
        <v>42.4</v>
      </c>
      <c r="L83" s="485">
        <f t="shared" si="17"/>
        <v>44.82180000000001</v>
      </c>
      <c r="M83" s="463">
        <v>40.38</v>
      </c>
    </row>
    <row r="84" spans="1:13" ht="12.75">
      <c r="A84" s="193"/>
      <c r="B84" s="196">
        <f t="shared" si="18"/>
        <v>77</v>
      </c>
      <c r="C84" s="432" t="s">
        <v>350</v>
      </c>
      <c r="D84" s="441" t="s">
        <v>414</v>
      </c>
      <c r="E84" s="454">
        <v>0.6</v>
      </c>
      <c r="F84" s="462">
        <f t="shared" si="11"/>
        <v>58.71</v>
      </c>
      <c r="G84" s="281">
        <f t="shared" si="12"/>
        <v>52.89</v>
      </c>
      <c r="H84" s="478">
        <f t="shared" si="13"/>
        <v>55.91</v>
      </c>
      <c r="I84" s="289">
        <f t="shared" si="14"/>
        <v>50.37</v>
      </c>
      <c r="J84" s="459">
        <f t="shared" si="15"/>
        <v>53.25</v>
      </c>
      <c r="K84" s="281">
        <f t="shared" si="16"/>
        <v>47.97</v>
      </c>
      <c r="L84" s="485">
        <f t="shared" si="17"/>
        <v>50.715900000000005</v>
      </c>
      <c r="M84" s="463">
        <v>45.69</v>
      </c>
    </row>
    <row r="85" spans="1:13" ht="12.75">
      <c r="A85" s="193"/>
      <c r="B85" s="196">
        <f t="shared" si="18"/>
        <v>78</v>
      </c>
      <c r="C85" s="432" t="s">
        <v>350</v>
      </c>
      <c r="D85" s="441" t="s">
        <v>415</v>
      </c>
      <c r="E85" s="454">
        <v>0.75</v>
      </c>
      <c r="F85" s="462">
        <f t="shared" si="11"/>
        <v>77.82</v>
      </c>
      <c r="G85" s="281">
        <f t="shared" si="12"/>
        <v>70.11</v>
      </c>
      <c r="H85" s="478">
        <f t="shared" si="13"/>
        <v>74.11</v>
      </c>
      <c r="I85" s="289">
        <f t="shared" si="14"/>
        <v>66.77</v>
      </c>
      <c r="J85" s="459">
        <f t="shared" si="15"/>
        <v>70.58</v>
      </c>
      <c r="K85" s="281">
        <f t="shared" si="16"/>
        <v>63.59</v>
      </c>
      <c r="L85" s="485">
        <f t="shared" si="17"/>
        <v>67.22160000000001</v>
      </c>
      <c r="M85" s="463">
        <v>60.56</v>
      </c>
    </row>
    <row r="86" spans="1:13" ht="12.75">
      <c r="A86" s="193"/>
      <c r="B86" s="196">
        <f t="shared" si="18"/>
        <v>79</v>
      </c>
      <c r="C86" s="432" t="s">
        <v>350</v>
      </c>
      <c r="D86" s="441" t="s">
        <v>416</v>
      </c>
      <c r="E86" s="454">
        <v>0.6</v>
      </c>
      <c r="F86" s="462">
        <f t="shared" si="11"/>
        <v>88.66</v>
      </c>
      <c r="G86" s="281">
        <f t="shared" si="12"/>
        <v>79.87</v>
      </c>
      <c r="H86" s="478">
        <f t="shared" si="13"/>
        <v>84.44</v>
      </c>
      <c r="I86" s="289">
        <f t="shared" si="14"/>
        <v>76.07</v>
      </c>
      <c r="J86" s="459">
        <f t="shared" si="15"/>
        <v>80.42</v>
      </c>
      <c r="K86" s="281">
        <f t="shared" si="16"/>
        <v>72.45</v>
      </c>
      <c r="L86" s="485">
        <f t="shared" si="17"/>
        <v>76.59</v>
      </c>
      <c r="M86" s="463">
        <v>69</v>
      </c>
    </row>
    <row r="87" spans="1:13" ht="12.75">
      <c r="A87" s="194"/>
      <c r="B87" s="196">
        <f t="shared" si="18"/>
        <v>80</v>
      </c>
      <c r="C87" s="432" t="s">
        <v>350</v>
      </c>
      <c r="D87" s="441" t="s">
        <v>417</v>
      </c>
      <c r="E87" s="454">
        <v>0.75</v>
      </c>
      <c r="F87" s="462">
        <f t="shared" si="11"/>
        <v>110.85</v>
      </c>
      <c r="G87" s="281">
        <f t="shared" si="12"/>
        <v>99.86</v>
      </c>
      <c r="H87" s="478">
        <f t="shared" si="13"/>
        <v>105.57</v>
      </c>
      <c r="I87" s="289">
        <f t="shared" si="14"/>
        <v>95.1</v>
      </c>
      <c r="J87" s="459">
        <f t="shared" si="15"/>
        <v>100.54</v>
      </c>
      <c r="K87" s="281">
        <f t="shared" si="16"/>
        <v>90.57</v>
      </c>
      <c r="L87" s="485">
        <f t="shared" si="17"/>
        <v>95.74860000000001</v>
      </c>
      <c r="M87" s="463">
        <v>86.26</v>
      </c>
    </row>
    <row r="88" spans="1:13" ht="12.75">
      <c r="A88" s="194"/>
      <c r="B88" s="196">
        <f t="shared" si="18"/>
        <v>81</v>
      </c>
      <c r="C88" s="432" t="s">
        <v>350</v>
      </c>
      <c r="D88" s="441" t="s">
        <v>418</v>
      </c>
      <c r="E88" s="454">
        <v>0.75</v>
      </c>
      <c r="F88" s="462">
        <f t="shared" si="11"/>
        <v>130.45</v>
      </c>
      <c r="G88" s="281">
        <f t="shared" si="12"/>
        <v>117.53</v>
      </c>
      <c r="H88" s="478">
        <f t="shared" si="13"/>
        <v>124.24</v>
      </c>
      <c r="I88" s="289">
        <f t="shared" si="14"/>
        <v>111.93</v>
      </c>
      <c r="J88" s="459">
        <f t="shared" si="15"/>
        <v>118.32</v>
      </c>
      <c r="K88" s="281">
        <f t="shared" si="16"/>
        <v>106.6</v>
      </c>
      <c r="L88" s="485">
        <f t="shared" si="17"/>
        <v>112.6872</v>
      </c>
      <c r="M88" s="463">
        <v>101.52</v>
      </c>
    </row>
    <row r="89" spans="1:13" ht="12.75">
      <c r="A89" s="167"/>
      <c r="B89" s="196">
        <f t="shared" si="18"/>
        <v>82</v>
      </c>
      <c r="C89" s="432" t="s">
        <v>350</v>
      </c>
      <c r="D89" s="441" t="s">
        <v>419</v>
      </c>
      <c r="E89" s="454">
        <v>0.75</v>
      </c>
      <c r="F89" s="462">
        <f t="shared" si="11"/>
        <v>157.5</v>
      </c>
      <c r="G89" s="281">
        <f t="shared" si="12"/>
        <v>141.9</v>
      </c>
      <c r="H89" s="478">
        <f t="shared" si="13"/>
        <v>150</v>
      </c>
      <c r="I89" s="289">
        <f t="shared" si="14"/>
        <v>135.14</v>
      </c>
      <c r="J89" s="459">
        <f t="shared" si="15"/>
        <v>142.86</v>
      </c>
      <c r="K89" s="281">
        <f t="shared" si="16"/>
        <v>128.7</v>
      </c>
      <c r="L89" s="485">
        <f t="shared" si="17"/>
        <v>136.05270000000002</v>
      </c>
      <c r="M89" s="463">
        <v>122.57</v>
      </c>
    </row>
    <row r="90" spans="1:13" ht="12.75">
      <c r="A90" s="167"/>
      <c r="B90" s="196">
        <f t="shared" si="18"/>
        <v>83</v>
      </c>
      <c r="C90" s="432" t="s">
        <v>350</v>
      </c>
      <c r="D90" s="441" t="s">
        <v>420</v>
      </c>
      <c r="E90" s="454">
        <v>0.75</v>
      </c>
      <c r="F90" s="462">
        <f t="shared" si="11"/>
        <v>179.36</v>
      </c>
      <c r="G90" s="281">
        <f t="shared" si="12"/>
        <v>161.6</v>
      </c>
      <c r="H90" s="478">
        <f t="shared" si="13"/>
        <v>170.82</v>
      </c>
      <c r="I90" s="289">
        <f t="shared" si="14"/>
        <v>153.9</v>
      </c>
      <c r="J90" s="459">
        <f t="shared" si="15"/>
        <v>162.69</v>
      </c>
      <c r="K90" s="281">
        <f t="shared" si="16"/>
        <v>146.57</v>
      </c>
      <c r="L90" s="485">
        <f t="shared" si="17"/>
        <v>154.94490000000002</v>
      </c>
      <c r="M90" s="463">
        <v>139.59</v>
      </c>
    </row>
    <row r="91" spans="1:13" ht="13.5" thickBot="1">
      <c r="A91" s="167"/>
      <c r="B91" s="208">
        <f t="shared" si="18"/>
        <v>84</v>
      </c>
      <c r="C91" s="443" t="s">
        <v>350</v>
      </c>
      <c r="D91" s="444" t="s">
        <v>421</v>
      </c>
      <c r="E91" s="456">
        <v>0.75</v>
      </c>
      <c r="F91" s="466">
        <f t="shared" si="11"/>
        <v>238.49</v>
      </c>
      <c r="G91" s="471">
        <f t="shared" si="12"/>
        <v>214.84</v>
      </c>
      <c r="H91" s="479">
        <f t="shared" si="13"/>
        <v>227.13</v>
      </c>
      <c r="I91" s="480">
        <f t="shared" si="14"/>
        <v>204.61</v>
      </c>
      <c r="J91" s="474">
        <f t="shared" si="15"/>
        <v>216.31</v>
      </c>
      <c r="K91" s="471">
        <f t="shared" si="16"/>
        <v>194.87</v>
      </c>
      <c r="L91" s="486">
        <f t="shared" si="17"/>
        <v>206.00490000000002</v>
      </c>
      <c r="M91" s="467">
        <v>185.59</v>
      </c>
    </row>
    <row r="92" spans="1:13" ht="12.75">
      <c r="A92" s="193"/>
      <c r="B92" s="207">
        <f>1+B91</f>
        <v>85</v>
      </c>
      <c r="C92" s="429" t="s">
        <v>350</v>
      </c>
      <c r="D92" s="446" t="s">
        <v>715</v>
      </c>
      <c r="E92" s="457">
        <v>0.8</v>
      </c>
      <c r="F92" s="460"/>
      <c r="G92" s="470">
        <f t="shared" si="12"/>
        <v>49.04</v>
      </c>
      <c r="H92" s="477"/>
      <c r="I92" s="288">
        <f t="shared" si="14"/>
        <v>46.7</v>
      </c>
      <c r="J92" s="473"/>
      <c r="K92" s="470">
        <f t="shared" si="16"/>
        <v>44.48</v>
      </c>
      <c r="L92" s="484"/>
      <c r="M92" s="461">
        <v>42.36</v>
      </c>
    </row>
    <row r="93" spans="1:13" ht="12.75">
      <c r="A93" s="193"/>
      <c r="B93" s="196">
        <f>1+B92</f>
        <v>86</v>
      </c>
      <c r="C93" s="432" t="s">
        <v>350</v>
      </c>
      <c r="D93" s="441" t="s">
        <v>716</v>
      </c>
      <c r="E93" s="454">
        <v>0.8</v>
      </c>
      <c r="F93" s="462"/>
      <c r="G93" s="281">
        <f t="shared" si="12"/>
        <v>63.49</v>
      </c>
      <c r="H93" s="478"/>
      <c r="I93" s="289">
        <f t="shared" si="14"/>
        <v>60.47</v>
      </c>
      <c r="J93" s="459"/>
      <c r="K93" s="281">
        <f t="shared" si="16"/>
        <v>57.59</v>
      </c>
      <c r="L93" s="485"/>
      <c r="M93" s="463">
        <v>54.85</v>
      </c>
    </row>
    <row r="94" spans="1:13" ht="12.75">
      <c r="A94" s="193"/>
      <c r="B94" s="196">
        <f>1+B93</f>
        <v>87</v>
      </c>
      <c r="C94" s="432" t="s">
        <v>350</v>
      </c>
      <c r="D94" s="441" t="s">
        <v>717</v>
      </c>
      <c r="E94" s="454">
        <v>0.6</v>
      </c>
      <c r="F94" s="462"/>
      <c r="G94" s="281">
        <f t="shared" si="12"/>
        <v>95.84</v>
      </c>
      <c r="H94" s="478"/>
      <c r="I94" s="289">
        <f t="shared" si="14"/>
        <v>91.28</v>
      </c>
      <c r="J94" s="459"/>
      <c r="K94" s="281">
        <f t="shared" si="16"/>
        <v>86.93</v>
      </c>
      <c r="L94" s="485"/>
      <c r="M94" s="463">
        <v>82.79</v>
      </c>
    </row>
    <row r="95" spans="1:13" ht="13.5" thickBot="1">
      <c r="A95" s="195"/>
      <c r="B95" s="201">
        <f>1+B94</f>
        <v>88</v>
      </c>
      <c r="C95" s="435" t="s">
        <v>350</v>
      </c>
      <c r="D95" s="448" t="s">
        <v>718</v>
      </c>
      <c r="E95" s="458">
        <v>0.6</v>
      </c>
      <c r="F95" s="464"/>
      <c r="G95" s="472">
        <f t="shared" si="12"/>
        <v>131.63</v>
      </c>
      <c r="H95" s="481"/>
      <c r="I95" s="290">
        <f t="shared" si="14"/>
        <v>125.36</v>
      </c>
      <c r="J95" s="475"/>
      <c r="K95" s="472">
        <f t="shared" si="16"/>
        <v>119.39</v>
      </c>
      <c r="L95" s="487"/>
      <c r="M95" s="465">
        <v>113.7</v>
      </c>
    </row>
    <row r="96" ht="12.75">
      <c r="M96" s="3" t="s">
        <v>546</v>
      </c>
    </row>
  </sheetData>
  <mergeCells count="9">
    <mergeCell ref="J6:K6"/>
    <mergeCell ref="L6:M6"/>
    <mergeCell ref="B1:F1"/>
    <mergeCell ref="C4:C6"/>
    <mergeCell ref="D4:D6"/>
    <mergeCell ref="E4:E6"/>
    <mergeCell ref="F4:M5"/>
    <mergeCell ref="F6:G6"/>
    <mergeCell ref="H6:I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r.shpakov</cp:lastModifiedBy>
  <cp:lastPrinted>2008-04-15T05:33:02Z</cp:lastPrinted>
  <dcterms:created xsi:type="dcterms:W3CDTF">2005-11-04T15:27:33Z</dcterms:created>
  <dcterms:modified xsi:type="dcterms:W3CDTF">2008-04-15T11:43:45Z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